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tabRatio="832" activeTab="0"/>
  </bookViews>
  <sheets>
    <sheet name="PROGRAME DE SANATATE" sheetId="1" r:id="rId1"/>
  </sheets>
  <externalReferences>
    <externalReference r:id="rId4"/>
  </externalReferences>
  <definedNames>
    <definedName name="Excel_BuiltIn_Print_Area_2_1" localSheetId="0">'[1]P3'!#REF!</definedName>
    <definedName name="Excel_BuiltIn_Print_Area_2_1">'[1]P3'!#REF!</definedName>
    <definedName name="Excel_BuiltIn_Print_Area_7_1" localSheetId="0">#REF!</definedName>
    <definedName name="Excel_BuiltIn_Print_Area_7_1">#REF!</definedName>
    <definedName name="JR_PAGE_ANCHOR_0_9_1" localSheetId="0">#REF!</definedName>
    <definedName name="JR_PAGE_ANCHOR_0_9_1">#REF!</definedName>
    <definedName name="_xlnm.Print_Area" localSheetId="0">'PROGRAME DE SANATATE'!$A$1:$W$373</definedName>
    <definedName name="_xlnm.Print_Titles" localSheetId="0">'PROGRAME DE SANATATE'!$9:$10</definedName>
  </definedNames>
  <calcPr fullCalcOnLoad="1"/>
</workbook>
</file>

<file path=xl/sharedStrings.xml><?xml version="1.0" encoding="utf-8"?>
<sst xmlns="http://schemas.openxmlformats.org/spreadsheetml/2006/main" count="694" uniqueCount="503">
  <si>
    <t>CAS MARAMUREŞ</t>
  </si>
  <si>
    <t>SERVICIUL DECONTARE SERVICII MEDICALE, ACORDURI, REGULAMENTE SI FORMULARE EUROPENE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</si>
  <si>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</si>
  <si>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</si>
  <si>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</si>
  <si>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 xml:space="preserve"> SEPTEMBRIE 2016 - SUMELE DECONTATE DIN FACTURILE AFERENTE REŢETELOR ELIBERATE PENTRU PROGRAMELE DE SĂNĂTATE</t>
  </si>
  <si>
    <t>NATURA CHELTUIELILOR: Decontarea serviciilor farmaceutice aferente lunii MARTIE 2016 - reţete eliberate pentru PROGRAMELE DE SĂNĂTATE (plată efectuată la farmacii)</t>
  </si>
  <si>
    <t>NATURA CHELTUIELILOR: Decontarea serviciilor farmaceutice aferente lunii MARTIE 2016 - reţete eliberate pentru PROGRAMELE DE SĂNĂTATE (plată efectuată la alţi beneficiari)</t>
  </si>
  <si>
    <t>Nr. crt.</t>
  </si>
  <si>
    <t>Farmacia</t>
  </si>
  <si>
    <t>Factura</t>
  </si>
  <si>
    <t>Refuz</t>
  </si>
  <si>
    <t xml:space="preserve">Plată parţială </t>
  </si>
  <si>
    <t>Suma de plată la farmacii</t>
  </si>
  <si>
    <t>Suma de plată la alţi beneficiari</t>
  </si>
  <si>
    <t xml:space="preserve">Beneficiar </t>
  </si>
  <si>
    <t>Suma de plată</t>
  </si>
  <si>
    <t xml:space="preserve">Plafon disponibil </t>
  </si>
  <si>
    <t xml:space="preserve">Nr. crt. </t>
  </si>
  <si>
    <t>Beneficiar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</si>
  <si>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</si>
  <si>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</si>
  <si>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</si>
  <si>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</si>
  <si>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</si>
  <si>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</si>
  <si>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Refuz la plată</t>
  </si>
  <si>
    <t>Suma platită la alţi beneficiari</t>
  </si>
  <si>
    <t>Farmacia (cedent)</t>
  </si>
  <si>
    <t>Beneficiar (cesionar)</t>
  </si>
  <si>
    <t>Localitatea cesionar</t>
  </si>
  <si>
    <t>Trezoreria/ Banca  cesionar</t>
  </si>
  <si>
    <t>Nr. cont cesionar</t>
  </si>
  <si>
    <t>Nr. si data contractului</t>
  </si>
  <si>
    <t>Suma cesionată</t>
  </si>
  <si>
    <t>Seria</t>
  </si>
  <si>
    <t>Număr</t>
  </si>
  <si>
    <t>Data</t>
  </si>
  <si>
    <t xml:space="preserve"> P3 ONCO  </t>
  </si>
  <si>
    <t xml:space="preserve">P5 ADO  </t>
  </si>
  <si>
    <t xml:space="preserve">P5 INSULINE </t>
  </si>
  <si>
    <t>P5 MIXT</t>
  </si>
  <si>
    <t>P 6.4 MUCOVISCIDOZĂ</t>
  </si>
  <si>
    <t>P 6.5 SCLEROZĂ LATERALĂ AMIOTROFICĂ</t>
  </si>
  <si>
    <t>P 6.7 SINDROM PRADER WILLI</t>
  </si>
  <si>
    <t xml:space="preserve">P 7 BOLI ENDOCRINE </t>
  </si>
  <si>
    <t xml:space="preserve">P 9.7 POST TRANSPLANT </t>
  </si>
  <si>
    <t>Total sume facturate</t>
  </si>
  <si>
    <t>Diferenţa de plată</t>
  </si>
  <si>
    <t>număr</t>
  </si>
  <si>
    <t xml:space="preserve">data </t>
  </si>
  <si>
    <t>suma</t>
  </si>
  <si>
    <t>VERIFICARE  plati la alti beneficiari</t>
  </si>
  <si>
    <t>VERIFICARE plati la  farmacii</t>
  </si>
  <si>
    <t>ADN</t>
  </si>
  <si>
    <t>UNICREDIT TIRIAC BANK SA p</t>
  </si>
  <si>
    <t>ADEN FARM_BM 2 MB</t>
  </si>
  <si>
    <t>ADEN FARM_BM 3 CLOSCA</t>
  </si>
  <si>
    <t>ADEN FARM_BM 4 BSD</t>
  </si>
  <si>
    <t>ADEN FARM BAIA SPRIE</t>
  </si>
  <si>
    <t>ADEN FARM OCNA SUGATAG</t>
  </si>
  <si>
    <t>ADEN FARM SAPANTA</t>
  </si>
  <si>
    <t>ADENFARM SARASAU</t>
  </si>
  <si>
    <t>ADEN FARM SIGHET</t>
  </si>
  <si>
    <t>ADEN FARM VADU IZEI</t>
  </si>
  <si>
    <t>TOTAL ADEN FARM</t>
  </si>
  <si>
    <t>MM</t>
  </si>
  <si>
    <t>ADONIS</t>
  </si>
  <si>
    <t>TOTAL ADONIS</t>
  </si>
  <si>
    <t>ALX</t>
  </si>
  <si>
    <t>ALEX FARM</t>
  </si>
  <si>
    <t>TOTAL ALEX FARM</t>
  </si>
  <si>
    <t>AND</t>
  </si>
  <si>
    <t>ANDISIMA FARM CRACIUNESTI</t>
  </si>
  <si>
    <t>ANDISIMA SIGHET</t>
  </si>
  <si>
    <t>TOTAL ANDISIMA</t>
  </si>
  <si>
    <t>IEUD</t>
  </si>
  <si>
    <t>ANIFARM IEUD</t>
  </si>
  <si>
    <t>ANI</t>
  </si>
  <si>
    <t>ANIFARM SALISTE</t>
  </si>
  <si>
    <t>TOTAL ANI-SAM-GAGA</t>
  </si>
  <si>
    <t>PF</t>
  </si>
  <si>
    <t>ANISIA CINNAMONI FARCASA</t>
  </si>
  <si>
    <t>ANISIA CINNAMONI TAMAIA</t>
  </si>
  <si>
    <t>TOTAL ANISIA CINNAMONI</t>
  </si>
  <si>
    <t>APOSTOL</t>
  </si>
  <si>
    <t>TOTAL APOSTOL</t>
  </si>
  <si>
    <t>AQUA</t>
  </si>
  <si>
    <t>AQUAFARM</t>
  </si>
  <si>
    <t>TOTAL COMIRO INVEST</t>
  </si>
  <si>
    <t>MM ACA</t>
  </si>
  <si>
    <t>ASKLEPIOS BM</t>
  </si>
  <si>
    <t>ASKLEPIOS MIRES</t>
  </si>
  <si>
    <t>TOTAL ASKLEPIOS</t>
  </si>
  <si>
    <t>ATL</t>
  </si>
  <si>
    <t>ATLAS FARM ASUAJ</t>
  </si>
  <si>
    <t>ATLAS FARM SISESTI</t>
  </si>
  <si>
    <t>TOTAL ATLAS FARM</t>
  </si>
  <si>
    <t>MMAVE</t>
  </si>
  <si>
    <t>AVE</t>
  </si>
  <si>
    <t>TOTAL AVE</t>
  </si>
  <si>
    <t>AVELLANA</t>
  </si>
  <si>
    <t>TOTAL AVELLANA</t>
  </si>
  <si>
    <t>B</t>
  </si>
  <si>
    <t xml:space="preserve">BALSAM 1 BM (B-DUL REPUBLICII) </t>
  </si>
  <si>
    <t xml:space="preserve">BALSAM 2 BM (B-DUL BUCURESTI) </t>
  </si>
  <si>
    <t>BALSAM 3 FARCASA</t>
  </si>
  <si>
    <t>BALSAM 4 SALSIG</t>
  </si>
  <si>
    <t>TOTAL BALSAM</t>
  </si>
  <si>
    <t>BERES</t>
  </si>
  <si>
    <t>TOTAL BERES</t>
  </si>
  <si>
    <t>MMBIL</t>
  </si>
  <si>
    <t>BILASCO</t>
  </si>
  <si>
    <t>TOTAL BILASCO</t>
  </si>
  <si>
    <t>BIO</t>
  </si>
  <si>
    <t>BIOACTIV</t>
  </si>
  <si>
    <t>TOTAL BIOACTIV</t>
  </si>
  <si>
    <t>BM</t>
  </si>
  <si>
    <t>BIOREX BAIA MARE</t>
  </si>
  <si>
    <t>BO</t>
  </si>
  <si>
    <t>BIOREX BOCICOI</t>
  </si>
  <si>
    <t>CM</t>
  </si>
  <si>
    <t>BIOREX COPALNIC</t>
  </si>
  <si>
    <t>TOTAL BIOREX</t>
  </si>
  <si>
    <t>CFR</t>
  </si>
  <si>
    <t>CARDIO BAIA MARE</t>
  </si>
  <si>
    <t>CAB</t>
  </si>
  <si>
    <t>CARDIO BAITA</t>
  </si>
  <si>
    <t>TOTAL CARDIO</t>
  </si>
  <si>
    <t>CH</t>
  </si>
  <si>
    <t>CATENA HYGEIA UNIRII</t>
  </si>
  <si>
    <t>CATENA HYGEIA ANDREI MURESANU</t>
  </si>
  <si>
    <t>CATENA HYGEIA BUC.32</t>
  </si>
  <si>
    <t>CATENA HYGEIA BS GUTINULUI</t>
  </si>
  <si>
    <t>CATENA HYGEIA BORSA INDEPENDENTEI</t>
  </si>
  <si>
    <t>CATENA HYGEIA BORSA VICTORIEI</t>
  </si>
  <si>
    <t>CATENA HYGEIA VISEU</t>
  </si>
  <si>
    <t>TOTAL CATENA HYGEIA</t>
  </si>
  <si>
    <t>MSUCJMM</t>
  </si>
  <si>
    <t>CATENA BM (B-DUL BUCURESTI 6)</t>
  </si>
  <si>
    <t>CATENA BM (B-DUL BUCURESTI 23)</t>
  </si>
  <si>
    <t>CATENA BM (B-DUL TRAIAN 25)</t>
  </si>
  <si>
    <t>CATENA SIGHET</t>
  </si>
  <si>
    <t>TOTAL MED SERV UNITED</t>
  </si>
  <si>
    <t>CLE</t>
  </si>
  <si>
    <t>CLEMATIS_BM</t>
  </si>
  <si>
    <t>CLEMATIS LAPUSEL</t>
  </si>
  <si>
    <t>TOTAL CLEMATIS</t>
  </si>
  <si>
    <t>CFM</t>
  </si>
  <si>
    <t>COMFARM</t>
  </si>
  <si>
    <t>TOTAL COMFARM</t>
  </si>
  <si>
    <t>CRIS</t>
  </si>
  <si>
    <t>CRISFARM VISEU</t>
  </si>
  <si>
    <t>CRISFARM POIENI</t>
  </si>
  <si>
    <t>CRISFARM REPEDEA</t>
  </si>
  <si>
    <t>TOTAL CRISFARM</t>
  </si>
  <si>
    <t>CRYS</t>
  </si>
  <si>
    <t>CRYS-LAURA</t>
  </si>
  <si>
    <t>TOTAL CRYS-LAURA</t>
  </si>
  <si>
    <t>MMDAV</t>
  </si>
  <si>
    <t>DAVILLA 1</t>
  </si>
  <si>
    <t>DAVILLA 2</t>
  </si>
  <si>
    <t>TOTAL DAVILLA</t>
  </si>
  <si>
    <t>DCVMM</t>
  </si>
  <si>
    <t>DCV ELACANA</t>
  </si>
  <si>
    <t>TOTAL DCV ELCANA</t>
  </si>
  <si>
    <t>DEEA</t>
  </si>
  <si>
    <t>DEEA ORHIDEEAFARM</t>
  </si>
  <si>
    <t>TOTAL DEEA ORHIDEEAFARM</t>
  </si>
  <si>
    <t>D</t>
  </si>
  <si>
    <t>DIANTHUS</t>
  </si>
  <si>
    <t>TOTAL DIANTHUS</t>
  </si>
  <si>
    <t>B SIE</t>
  </si>
  <si>
    <t>DONA 122</t>
  </si>
  <si>
    <t>DONA 124</t>
  </si>
  <si>
    <t>DONA 126</t>
  </si>
  <si>
    <t>DONA 154</t>
  </si>
  <si>
    <t>DONA 256</t>
  </si>
  <si>
    <t>TOTAL S.I.E.P.C.O.F.A.R.</t>
  </si>
  <si>
    <t>MMELOB</t>
  </si>
  <si>
    <t>ELODEA BAIUT</t>
  </si>
  <si>
    <t>MMELOC</t>
  </si>
  <si>
    <t>ELODEA CUPSENI</t>
  </si>
  <si>
    <t>MMELOL</t>
  </si>
  <si>
    <t>ELODEA LAPUS</t>
  </si>
  <si>
    <t>TOTAL ELODEA</t>
  </si>
  <si>
    <t>ENYA ST</t>
  </si>
  <si>
    <t>ENYAFARM SATULUNG</t>
  </si>
  <si>
    <t>ENYA</t>
  </si>
  <si>
    <t>ENYAFARM SOMCUTA</t>
  </si>
  <si>
    <t>TOTAL ENYAFARM</t>
  </si>
  <si>
    <t>EPHD</t>
  </si>
  <si>
    <t>EPHEDRAFARM</t>
  </si>
  <si>
    <t>TOTAL EPHEDRAFARM</t>
  </si>
  <si>
    <t>FARMADOR</t>
  </si>
  <si>
    <t>TOTAL FARMADOR</t>
  </si>
  <si>
    <t>AB</t>
  </si>
  <si>
    <t>FARMAVIS</t>
  </si>
  <si>
    <t>TOTAL FARMAVIS</t>
  </si>
  <si>
    <t>FIONA PHARM</t>
  </si>
  <si>
    <t>TOTAL FIONA PHARM</t>
  </si>
  <si>
    <t>FF</t>
  </si>
  <si>
    <t>FIRUTA FARM BERBESTI</t>
  </si>
  <si>
    <t>TOTAL FIRUTA FARM</t>
  </si>
  <si>
    <t>FIT</t>
  </si>
  <si>
    <t>FITTONIA</t>
  </si>
  <si>
    <t>TOTAL FITTONIA</t>
  </si>
  <si>
    <t>GM</t>
  </si>
  <si>
    <t>GALENIC MOL</t>
  </si>
  <si>
    <t>TOTAL GALENIC MOL</t>
  </si>
  <si>
    <t>F2-SFG</t>
  </si>
  <si>
    <t>GALENUS 02 BAIA MARE</t>
  </si>
  <si>
    <t>GALENUS 09 BUDESTI</t>
  </si>
  <si>
    <t>F9-SFG</t>
  </si>
  <si>
    <t>GALENUS 09 CAVNIC</t>
  </si>
  <si>
    <t>F10-SFG</t>
  </si>
  <si>
    <t>GALENUS 10 BOGDAN VODA</t>
  </si>
  <si>
    <t>GALENUS 17 RONA</t>
  </si>
  <si>
    <t>F17-SFG</t>
  </si>
  <si>
    <t>GALENUS 17 SIGHET</t>
  </si>
  <si>
    <t>GALENUS 20 BISTRA</t>
  </si>
  <si>
    <t>F20-SFG</t>
  </si>
  <si>
    <t>GALENUS 20 LEORDINA</t>
  </si>
  <si>
    <t>F21-SFG</t>
  </si>
  <si>
    <t>GALENUS 21 ONCESTI</t>
  </si>
  <si>
    <t>F22-SFG</t>
  </si>
  <si>
    <t>GALENUS 22 SAPANTA</t>
  </si>
  <si>
    <t>F25-SFG</t>
  </si>
  <si>
    <t>GALENUS 25 BOTIZA</t>
  </si>
  <si>
    <t>F26-SFG</t>
  </si>
  <si>
    <t>GALENUS 26 DRAGOMIRESTI</t>
  </si>
  <si>
    <t>GALENUS 26 POIENILE IZEI</t>
  </si>
  <si>
    <t>RONAJ-SFG</t>
  </si>
  <si>
    <t>GALENUS 27 ARENA RONA</t>
  </si>
  <si>
    <t>F44-SFG</t>
  </si>
  <si>
    <t>GALENUS 44 POIENI</t>
  </si>
  <si>
    <t>F73-SFG</t>
  </si>
  <si>
    <t>GALENUS 73 BAIA MARE</t>
  </si>
  <si>
    <t>F77-SFG</t>
  </si>
  <si>
    <t>GALENUS 77 BAIA MARE</t>
  </si>
  <si>
    <t>TOTAL GALENUS SA</t>
  </si>
  <si>
    <t>DAL</t>
  </si>
  <si>
    <t>GALIFARM SEINI</t>
  </si>
  <si>
    <t>GALIFARM ILBA</t>
  </si>
  <si>
    <t>TOTAL GALIFARM</t>
  </si>
  <si>
    <t>GENTIANA</t>
  </si>
  <si>
    <t>GENTIANA 1</t>
  </si>
  <si>
    <t>GE GEN</t>
  </si>
  <si>
    <t>GENTIANA 2</t>
  </si>
  <si>
    <t>GE HOR</t>
  </si>
  <si>
    <t>GENTIANA 3</t>
  </si>
  <si>
    <t>GENTIANA 4</t>
  </si>
  <si>
    <t>TOTAL GENTIANA</t>
  </si>
  <si>
    <t>HBM</t>
  </si>
  <si>
    <t>HAPPY PHARM</t>
  </si>
  <si>
    <t>TOTAL HAPPY PHARM</t>
  </si>
  <si>
    <t>HEL</t>
  </si>
  <si>
    <t>HELENA</t>
  </si>
  <si>
    <t>HELA</t>
  </si>
  <si>
    <t>HELENA ALBINA</t>
  </si>
  <si>
    <t>TOTAL HELENA</t>
  </si>
  <si>
    <t>HN</t>
  </si>
  <si>
    <t>HELP NET</t>
  </si>
  <si>
    <t>TOTAL HELP NET</t>
  </si>
  <si>
    <t>HERMM</t>
  </si>
  <si>
    <t>HERACLEUM</t>
  </si>
  <si>
    <t>TOTAL HERACLEUM</t>
  </si>
  <si>
    <t>IDM</t>
  </si>
  <si>
    <t>IDM CONSULTING</t>
  </si>
  <si>
    <t>TOTAL IDM CONSULTING</t>
  </si>
  <si>
    <t>A</t>
  </si>
  <si>
    <t>SCEPJ Stolnean p</t>
  </si>
  <si>
    <t>IVANKA FARM</t>
  </si>
  <si>
    <t>TOTAL IVANKA FARM</t>
  </si>
  <si>
    <t>JSM</t>
  </si>
  <si>
    <t>JASMINUM FARM</t>
  </si>
  <si>
    <t>TOTAL JASMINUM FARM</t>
  </si>
  <si>
    <t>FIES</t>
  </si>
  <si>
    <t>LIA FARM</t>
  </si>
  <si>
    <t>TOTAL LIAFARM</t>
  </si>
  <si>
    <t>LUA</t>
  </si>
  <si>
    <t>LUANA FARM</t>
  </si>
  <si>
    <t>TOTAL LUANA FARM</t>
  </si>
  <si>
    <t>LUM</t>
  </si>
  <si>
    <t>LUMILEVA FARM BUDESTI</t>
  </si>
  <si>
    <t>LUMILEVA FARM OCNA</t>
  </si>
  <si>
    <t>LUMILEVA FARM RONA</t>
  </si>
  <si>
    <t>TOTAL LUMILEVA FARM</t>
  </si>
  <si>
    <t>MADF1</t>
  </si>
  <si>
    <t>MAD FARM 1</t>
  </si>
  <si>
    <t>MADF2</t>
  </si>
  <si>
    <t>MAD FARM 2</t>
  </si>
  <si>
    <t>TOTAL MAD FARM</t>
  </si>
  <si>
    <t>MAN</t>
  </si>
  <si>
    <t>MANNA</t>
  </si>
  <si>
    <t>TOTAL MANNA</t>
  </si>
  <si>
    <t>MRM</t>
  </si>
  <si>
    <t>MARAMED PHARM BM</t>
  </si>
  <si>
    <t>MARAMED PHARM MOSEI</t>
  </si>
  <si>
    <t>TOTAL MARAMED PHARM</t>
  </si>
  <si>
    <t>MS</t>
  </si>
  <si>
    <t>MARINO SANTE</t>
  </si>
  <si>
    <t>TOTAL MARINO SANTE</t>
  </si>
  <si>
    <t>MMMEN</t>
  </si>
  <si>
    <t>MENTHAE</t>
  </si>
  <si>
    <t>TOTAL MENTHAE</t>
  </si>
  <si>
    <t>MIH</t>
  </si>
  <si>
    <t>MIHALCA FARM</t>
  </si>
  <si>
    <t>TOTAL MIHALCA FARM</t>
  </si>
  <si>
    <t>MYL</t>
  </si>
  <si>
    <t>MILLEFOLIA BAIA MARE</t>
  </si>
  <si>
    <t>MILLEFOLIA DUMBRAVITA</t>
  </si>
  <si>
    <t>TOTAL MILLEFOLIA</t>
  </si>
  <si>
    <t>MIN</t>
  </si>
  <si>
    <t>MINERVA</t>
  </si>
  <si>
    <t>TOTAL MINERVA</t>
  </si>
  <si>
    <t>SAN</t>
  </si>
  <si>
    <t>MM SANO FARM</t>
  </si>
  <si>
    <t>TOTAL MM SANO FARM</t>
  </si>
  <si>
    <t>NATALKA</t>
  </si>
  <si>
    <t>TOTAL NATALKA-IRAFARM</t>
  </si>
  <si>
    <t>NET</t>
  </si>
  <si>
    <t>NETLINE DESIGN CORIOENI</t>
  </si>
  <si>
    <t>NETLINE DESIGN GARDANI</t>
  </si>
  <si>
    <t>TOTAL NETLINE DESIGN</t>
  </si>
  <si>
    <t>NEWALE</t>
  </si>
  <si>
    <t>NEW ALECRISPHARM</t>
  </si>
  <si>
    <t>TOTAL NEW ALECRISPHARM</t>
  </si>
  <si>
    <t>NPHC</t>
  </si>
  <si>
    <t>NORDPHARM 1IULIU MANIU</t>
  </si>
  <si>
    <t>NDP</t>
  </si>
  <si>
    <t>NORDPHARM 2 VASILE LUCACIU</t>
  </si>
  <si>
    <t>NPH</t>
  </si>
  <si>
    <t>NORDPHARM UNIRII</t>
  </si>
  <si>
    <t>NORDPHARM COSBUC</t>
  </si>
  <si>
    <t>NPS</t>
  </si>
  <si>
    <t>NORDPHARM SIGHET KOGAL.</t>
  </si>
  <si>
    <t>NORDPHARM SIGHET LIBERT.</t>
  </si>
  <si>
    <t>TOTAL NORDPHARM</t>
  </si>
  <si>
    <t>N</t>
  </si>
  <si>
    <t>NOVA APOTEKA</t>
  </si>
  <si>
    <t>TOTAL NOVA APOTEKA</t>
  </si>
  <si>
    <t>ODE</t>
  </si>
  <si>
    <t>ODEFARM</t>
  </si>
  <si>
    <t>TOTAL ODEFARM</t>
  </si>
  <si>
    <t>OLIMP BM</t>
  </si>
  <si>
    <t>OLIMP SOMCUTA</t>
  </si>
  <si>
    <t>OLIMP VALEA CHIOARULUI</t>
  </si>
  <si>
    <t>TOTAL OLIMP</t>
  </si>
  <si>
    <t>FARM</t>
  </si>
  <si>
    <t>PEFARM</t>
  </si>
  <si>
    <t>TOTAL PEFARM</t>
  </si>
  <si>
    <t>PH</t>
  </si>
  <si>
    <t>PHARMA</t>
  </si>
  <si>
    <t>TOTAL PHARMA</t>
  </si>
  <si>
    <t>PHARMACLIN 1</t>
  </si>
  <si>
    <t>PHARMACLIN 2</t>
  </si>
  <si>
    <t>TOTAL PHARMACLIN</t>
  </si>
  <si>
    <t>PRIMULA 1</t>
  </si>
  <si>
    <t>PRIMF</t>
  </si>
  <si>
    <t>PRIMULA 2</t>
  </si>
  <si>
    <t>TOTAL PRIMULA</t>
  </si>
  <si>
    <t>RELICAS</t>
  </si>
  <si>
    <t>RELI</t>
  </si>
  <si>
    <t>TOTAL RELI</t>
  </si>
  <si>
    <t>R</t>
  </si>
  <si>
    <t>EUROPHARM HOLDING</t>
  </si>
  <si>
    <t>REMEDIUM 1</t>
  </si>
  <si>
    <t>REMEDIUM 2</t>
  </si>
  <si>
    <t>TOTAL REMEDIUM</t>
  </si>
  <si>
    <t>SB PHM</t>
  </si>
  <si>
    <t>RETETA 1 UNIRII</t>
  </si>
  <si>
    <t>RETETA 2 COSBUC</t>
  </si>
  <si>
    <t>RETETA 3 POLISANO BUC.24</t>
  </si>
  <si>
    <t>TOTAL SIBPHARMAMED</t>
  </si>
  <si>
    <t>GRMM</t>
  </si>
  <si>
    <t>RICHTER 1 MM</t>
  </si>
  <si>
    <t>RICHTER 2 MM</t>
  </si>
  <si>
    <t>TOTAL RICHTER MM</t>
  </si>
  <si>
    <t>SFF</t>
  </si>
  <si>
    <t>SALINFITOFARM</t>
  </si>
  <si>
    <t>TOTAL SALINFITOFARM</t>
  </si>
  <si>
    <t>MMSAL</t>
  </si>
  <si>
    <t>BEJ Adam si Osczoczki p</t>
  </si>
  <si>
    <t>SALIX FARM</t>
  </si>
  <si>
    <t>TOTAL SALIX FARM</t>
  </si>
  <si>
    <t>SAL</t>
  </si>
  <si>
    <t>SALVATOR</t>
  </si>
  <si>
    <t>TOTAL SALVATOR</t>
  </si>
  <si>
    <t>SAMIR</t>
  </si>
  <si>
    <t>SAMIROTL SUCIU DE SUS</t>
  </si>
  <si>
    <t>SAMV</t>
  </si>
  <si>
    <t>SAMIROTL VIMA MICA</t>
  </si>
  <si>
    <t>SAML</t>
  </si>
  <si>
    <t>SAMIROTL LAPUS</t>
  </si>
  <si>
    <t>TOTAL SAMIROTL</t>
  </si>
  <si>
    <t>SRX</t>
  </si>
  <si>
    <t>SARALEX</t>
  </si>
  <si>
    <t>TOTAL SARALEX</t>
  </si>
  <si>
    <t>SNT</t>
  </si>
  <si>
    <t>SANATATEA</t>
  </si>
  <si>
    <t>TOTAL SANATATEA</t>
  </si>
  <si>
    <t>SSBFE</t>
  </si>
  <si>
    <t>SENSIBLU GOLD PLAZZA BAIA MARE</t>
  </si>
  <si>
    <t>SENSIBLU K BAIA MARE</t>
  </si>
  <si>
    <t>SENSIBLU K SIGHET</t>
  </si>
  <si>
    <t>SENSIBLU BUC.144 AUCHAN</t>
  </si>
  <si>
    <t>TOTAL SENSIBLU</t>
  </si>
  <si>
    <t>COAS</t>
  </si>
  <si>
    <t>SILVER WOLF COAS</t>
  </si>
  <si>
    <t>CLT</t>
  </si>
  <si>
    <t>SILVER WOOLF COLTAU</t>
  </si>
  <si>
    <t>SCL</t>
  </si>
  <si>
    <t>SILVER WOLF SACALASENI</t>
  </si>
  <si>
    <t>TOTAL SILVER WOLF</t>
  </si>
  <si>
    <t>SIM</t>
  </si>
  <si>
    <t>SIM-JASMINFARM</t>
  </si>
  <si>
    <t>TOTAL SIM-JASMINFARM</t>
  </si>
  <si>
    <t>FSOM</t>
  </si>
  <si>
    <t>MEDIPLUS EXIM</t>
  </si>
  <si>
    <t>SOMESAN 1 PASUNII</t>
  </si>
  <si>
    <t>SOM</t>
  </si>
  <si>
    <t>SOMESAN 2 ALEA MARASTI</t>
  </si>
  <si>
    <t>FSOMV</t>
  </si>
  <si>
    <t>SOMESAN 3 VICTORIEI</t>
  </si>
  <si>
    <t>TOTAL SOMESAN</t>
  </si>
  <si>
    <t>SDASIG</t>
  </si>
  <si>
    <t>SORANDA</t>
  </si>
  <si>
    <t>TOTAL SORANDA</t>
  </si>
  <si>
    <t>SPRIA</t>
  </si>
  <si>
    <t>SPRIAFARM</t>
  </si>
  <si>
    <t>TOTAL SPRIA FARM</t>
  </si>
  <si>
    <t>TDN</t>
  </si>
  <si>
    <t>TEDANA SIGHET</t>
  </si>
  <si>
    <t>TEDG</t>
  </si>
  <si>
    <t>TEDANA GIULESTI</t>
  </si>
  <si>
    <t>TOTAL TEDANA</t>
  </si>
  <si>
    <t>TG LIVIA FARM MOISEI</t>
  </si>
  <si>
    <t>TG</t>
  </si>
  <si>
    <t>TG LIVIA FARM SACEL</t>
  </si>
  <si>
    <t>TOTALTG LIVIA FARM</t>
  </si>
  <si>
    <t>OMA</t>
  </si>
  <si>
    <t>THEA FARM BM</t>
  </si>
  <si>
    <t>THEA FARM FERSIG</t>
  </si>
  <si>
    <t>TOTAL OMA CONSTRUCT</t>
  </si>
  <si>
    <t>TILI</t>
  </si>
  <si>
    <t>TILIA FARM CIOCOTIS</t>
  </si>
  <si>
    <t>TILIA FARM CERNESTI</t>
  </si>
  <si>
    <t xml:space="preserve">TILIA FARM COPALNIC </t>
  </si>
  <si>
    <t>TOTAL TILIA FARM</t>
  </si>
  <si>
    <t>ACM</t>
  </si>
  <si>
    <t>TOPALTHEA</t>
  </si>
  <si>
    <t>TOTAL TOPALTHEA</t>
  </si>
  <si>
    <t>UNICA BORSA</t>
  </si>
  <si>
    <t>UNICA BAIA MARE</t>
  </si>
  <si>
    <t>UNICA ROZAVLEA</t>
  </si>
  <si>
    <t>UNICA SIEU</t>
  </si>
  <si>
    <t>UNICA SIGHET</t>
  </si>
  <si>
    <t>UNICA VISEU</t>
  </si>
  <si>
    <t>TOTAL UNICA</t>
  </si>
  <si>
    <t>VALI</t>
  </si>
  <si>
    <t>VALI-PHARM</t>
  </si>
  <si>
    <t>TOTAL VALI-PHARM</t>
  </si>
  <si>
    <t>VIA</t>
  </si>
  <si>
    <t>VIASANMED</t>
  </si>
  <si>
    <t>TOTAL VIASANMED_N</t>
  </si>
  <si>
    <t>VIO</t>
  </si>
  <si>
    <t>VIO MARIA FARM</t>
  </si>
  <si>
    <t>TOTAL VIO MARIA FARM</t>
  </si>
  <si>
    <t>TOTAL</t>
  </si>
  <si>
    <t>PREŞEDINTE-¨DIRECTOR GENERAL</t>
  </si>
  <si>
    <t xml:space="preserve">DIRECTOR EXECUTIV </t>
  </si>
  <si>
    <t xml:space="preserve">  DIRECTOR EXECUTIV</t>
  </si>
  <si>
    <t>ŞEF SERVICIU DSMARFE</t>
  </si>
  <si>
    <t>CALCULUL DISPONIBILULUI DIN CONTUL DE ANGAJAMENT</t>
  </si>
  <si>
    <t>EC. PRODAN CARMEN</t>
  </si>
  <si>
    <t xml:space="preserve"> DIRECŢIA ECONOMICĂ</t>
  </si>
  <si>
    <t>DIRECŢIA RELAŢII CONTRACTUALE</t>
  </si>
  <si>
    <t>EC. BLAGA GABRIELA</t>
  </si>
  <si>
    <r>
      <t xml:space="preserve">  </t>
    </r>
    <r>
      <rPr>
        <sz val="10"/>
        <rFont val="Arial"/>
        <family val="2"/>
      </rPr>
      <t>EC. HLUHANIUC ADRIANA</t>
    </r>
  </si>
  <si>
    <t>EC. STRETEA CAMELIA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</si>
  <si>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</si>
  <si>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</si>
  <si>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</si>
  <si>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</si>
  <si>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</si>
  <si>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</si>
  <si>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ÎNTOCMIT</t>
  </si>
  <si>
    <t>Compartiment de specialitate</t>
  </si>
  <si>
    <t>Compartiment de contablitate</t>
  </si>
  <si>
    <t>Control financiar preventiv</t>
  </si>
  <si>
    <t xml:space="preserve">Ordonator de credite </t>
  </si>
  <si>
    <t>EC. GIOANCĂ ADRIANA</t>
  </si>
  <si>
    <t>Semnatura</t>
  </si>
  <si>
    <t>Preşedinte-Director general</t>
  </si>
  <si>
    <t>Ec.Costin Letiţia</t>
  </si>
  <si>
    <t>Ec.Rata Anamaria</t>
  </si>
  <si>
    <t>Dir.Ex.Ec.Hluhaniuc Adriana</t>
  </si>
  <si>
    <t>Ec. Prodan Carmen</t>
  </si>
  <si>
    <t>Ec. Blaga Gabriela</t>
  </si>
  <si>
    <t>Întocmit</t>
  </si>
  <si>
    <t>Semnătura</t>
  </si>
  <si>
    <t>Ec.Bud Călin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</si>
</sst>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\-??_);_(@_)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\ _l_e_i_-;\-* #,##0\ _l_e_i_-;_-* &quot;-&quot;\ _l_e_i_-;_-@_-"/>
    <numFmt numFmtId="180" formatCode="&quot;$&quot;#,##0.00_);[Red]\(&quot;$&quot;#,##0.00\)"/>
    <numFmt numFmtId="181" formatCode="_(* #,##0.00_);_(* \(#,##0.00\);_(* &quot;-&quot;??_);_(@_)"/>
    <numFmt numFmtId="182" formatCode="m/d"/>
  </numFmts>
  <fonts count="70">
    <font>
      <sz val="10"/>
      <name val="Arial"/>
      <family val="2"/>
    </font>
    <font>
      <sz val="10"/>
      <name val="Calibri"/>
      <family val="2"/>
    </font>
    <font>
      <b/>
      <i/>
      <sz val="8"/>
      <name val="CG Omeg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10"/>
      <name val="Lucida Sans Unicode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b/>
      <sz val="9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1" fillId="3" borderId="1" applyNumberFormat="0" applyAlignment="0" applyProtection="0"/>
    <xf numFmtId="0" fontId="52" fillId="0" borderId="2" applyNumberFormat="0" applyFill="0" applyAlignment="0" applyProtection="0"/>
    <xf numFmtId="0" fontId="0" fillId="4" borderId="3" applyNumberFormat="0" applyFont="0" applyAlignment="0" applyProtection="0"/>
    <xf numFmtId="0" fontId="53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8" borderId="6" applyNumberFormat="0" applyAlignment="0" applyProtection="0"/>
    <xf numFmtId="0" fontId="62" fillId="9" borderId="7" applyNumberFormat="0" applyAlignment="0" applyProtection="0"/>
    <xf numFmtId="0" fontId="0" fillId="0" borderId="0">
      <alignment/>
      <protection/>
    </xf>
    <xf numFmtId="0" fontId="54" fillId="10" borderId="0" applyNumberFormat="0" applyBorder="0" applyAlignment="0" applyProtection="0"/>
    <xf numFmtId="0" fontId="63" fillId="11" borderId="0" applyNumberFormat="0" applyBorder="0" applyAlignment="0" applyProtection="0"/>
    <xf numFmtId="0" fontId="50" fillId="12" borderId="0" applyNumberFormat="0" applyBorder="0" applyAlignment="0" applyProtection="0"/>
    <xf numFmtId="0" fontId="64" fillId="9" borderId="6" applyNumberForma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180" fontId="0" fillId="0" borderId="0" applyFont="0" applyFill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54" fillId="15" borderId="0" applyNumberFormat="0" applyBorder="0" applyAlignment="0" applyProtection="0"/>
    <xf numFmtId="0" fontId="0" fillId="0" borderId="0">
      <alignment/>
      <protection/>
    </xf>
    <xf numFmtId="0" fontId="50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0" fillId="23" borderId="0" applyNumberFormat="0" applyBorder="0" applyAlignment="0" applyProtection="0"/>
    <xf numFmtId="0" fontId="54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4" fillId="27" borderId="0" applyNumberFormat="0" applyBorder="0" applyAlignment="0" applyProtection="0"/>
    <xf numFmtId="180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0" fillId="31" borderId="0" applyNumberFormat="0" applyBorder="0" applyAlignment="0" applyProtection="0"/>
    <xf numFmtId="0" fontId="54" fillId="32" borderId="0" applyNumberFormat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34">
    <xf numFmtId="0" fontId="0" fillId="0" borderId="0" xfId="0" applyAlignment="1">
      <alignment/>
    </xf>
    <xf numFmtId="0" fontId="2" fillId="0" borderId="0" xfId="90" applyFont="1" applyAlignment="1" applyProtection="1">
      <alignment/>
      <protection/>
    </xf>
    <xf numFmtId="0" fontId="3" fillId="0" borderId="0" xfId="90" applyFont="1" applyAlignment="1" applyProtection="1">
      <alignment/>
      <protection/>
    </xf>
    <xf numFmtId="0" fontId="0" fillId="0" borderId="0" xfId="90" applyFont="1" applyFill="1" applyAlignment="1" applyProtection="1">
      <alignment/>
      <protection/>
    </xf>
    <xf numFmtId="0" fontId="4" fillId="0" borderId="0" xfId="90" applyFont="1" applyAlignment="1" applyProtection="1">
      <alignment horizontal="center"/>
      <protection/>
    </xf>
    <xf numFmtId="0" fontId="3" fillId="0" borderId="0" xfId="90" applyFont="1" applyAlignment="1" applyProtection="1">
      <alignment shrinkToFit="1"/>
      <protection/>
    </xf>
    <xf numFmtId="0" fontId="5" fillId="0" borderId="0" xfId="90" applyFont="1" applyAlignment="1" applyProtection="1">
      <alignment shrinkToFit="1"/>
      <protection/>
    </xf>
    <xf numFmtId="0" fontId="6" fillId="0" borderId="0" xfId="90" applyFont="1" applyAlignment="1" applyProtection="1">
      <alignment shrinkToFit="1"/>
      <protection/>
    </xf>
    <xf numFmtId="0" fontId="7" fillId="0" borderId="0" xfId="90" applyFont="1" applyAlignment="1" applyProtection="1">
      <alignment/>
      <protection/>
    </xf>
    <xf numFmtId="0" fontId="0" fillId="0" borderId="0" xfId="90" applyFont="1" applyAlignment="1" applyProtection="1">
      <alignment/>
      <protection/>
    </xf>
    <xf numFmtId="49" fontId="0" fillId="0" borderId="0" xfId="90" applyNumberFormat="1" applyFont="1" applyAlignment="1" applyProtection="1">
      <alignment/>
      <protection/>
    </xf>
    <xf numFmtId="58" fontId="0" fillId="0" borderId="0" xfId="90" applyNumberFormat="1" applyFont="1" applyAlignment="1" applyProtection="1">
      <alignment/>
      <protection/>
    </xf>
    <xf numFmtId="3" fontId="0" fillId="0" borderId="0" xfId="90" applyNumberFormat="1" applyFont="1" applyAlignment="1" applyProtection="1">
      <alignment/>
      <protection/>
    </xf>
    <xf numFmtId="3" fontId="0" fillId="33" borderId="0" xfId="90" applyNumberFormat="1" applyFont="1" applyFill="1" applyAlignment="1" applyProtection="1">
      <alignment/>
      <protection/>
    </xf>
    <xf numFmtId="0" fontId="0" fillId="0" borderId="0" xfId="90" applyFont="1" applyAlignment="1" applyProtection="1">
      <alignment horizontal="right"/>
      <protection/>
    </xf>
    <xf numFmtId="58" fontId="0" fillId="0" borderId="0" xfId="90" applyNumberFormat="1" applyFont="1" applyAlignment="1" applyProtection="1">
      <alignment horizontal="right"/>
      <protection/>
    </xf>
    <xf numFmtId="58" fontId="0" fillId="0" borderId="0" xfId="90" applyNumberFormat="1" applyFont="1" applyAlignment="1" applyProtection="1">
      <alignment horizontal="center"/>
      <protection/>
    </xf>
    <xf numFmtId="176" fontId="8" fillId="0" borderId="0" xfId="16" applyFont="1" applyFill="1" applyBorder="1" applyAlignment="1" applyProtection="1">
      <alignment horizontal="left"/>
      <protection/>
    </xf>
    <xf numFmtId="58" fontId="2" fillId="0" borderId="0" xfId="90" applyNumberFormat="1" applyFont="1" applyAlignment="1" applyProtection="1">
      <alignment/>
      <protection/>
    </xf>
    <xf numFmtId="176" fontId="8" fillId="0" borderId="0" xfId="16" applyNumberFormat="1" applyFont="1" applyFill="1" applyBorder="1" applyAlignment="1" applyProtection="1">
      <alignment horizontal="left" wrapText="1"/>
      <protection/>
    </xf>
    <xf numFmtId="176" fontId="8" fillId="0" borderId="0" xfId="16" applyNumberFormat="1" applyFont="1" applyFill="1" applyAlignment="1" applyProtection="1">
      <alignment horizontal="left" wrapText="1"/>
      <protection/>
    </xf>
    <xf numFmtId="58" fontId="3" fillId="0" borderId="0" xfId="90" applyNumberFormat="1" applyFont="1" applyAlignment="1" applyProtection="1">
      <alignment/>
      <protection/>
    </xf>
    <xf numFmtId="3" fontId="9" fillId="0" borderId="0" xfId="90" applyNumberFormat="1" applyFont="1" applyFill="1" applyBorder="1" applyAlignment="1" applyProtection="1">
      <alignment horizontal="center" vertical="center"/>
      <protection/>
    </xf>
    <xf numFmtId="0" fontId="9" fillId="0" borderId="10" xfId="90" applyFont="1" applyBorder="1" applyAlignment="1" applyProtection="1">
      <alignment horizontal="center" vertical="center" wrapText="1"/>
      <protection/>
    </xf>
    <xf numFmtId="0" fontId="9" fillId="0" borderId="11" xfId="90" applyFont="1" applyBorder="1" applyAlignment="1" applyProtection="1">
      <alignment horizontal="center" vertical="center"/>
      <protection/>
    </xf>
    <xf numFmtId="0" fontId="9" fillId="0" borderId="12" xfId="90" applyFont="1" applyBorder="1" applyAlignment="1" applyProtection="1">
      <alignment horizontal="center" vertical="center"/>
      <protection/>
    </xf>
    <xf numFmtId="0" fontId="9" fillId="0" borderId="13" xfId="90" applyFont="1" applyBorder="1" applyAlignment="1" applyProtection="1">
      <alignment horizontal="center" vertical="center"/>
      <protection/>
    </xf>
    <xf numFmtId="0" fontId="9" fillId="0" borderId="14" xfId="90" applyFont="1" applyBorder="1" applyAlignment="1" applyProtection="1">
      <alignment horizontal="center" vertical="center"/>
      <protection/>
    </xf>
    <xf numFmtId="0" fontId="9" fillId="0" borderId="15" xfId="90" applyFont="1" applyBorder="1" applyAlignment="1" applyProtection="1">
      <alignment horizontal="center" vertical="center" wrapText="1"/>
      <protection/>
    </xf>
    <xf numFmtId="0" fontId="9" fillId="0" borderId="16" xfId="90" applyFont="1" applyBorder="1" applyAlignment="1" applyProtection="1">
      <alignment horizontal="center" vertical="center"/>
      <protection/>
    </xf>
    <xf numFmtId="49" fontId="9" fillId="0" borderId="17" xfId="90" applyNumberFormat="1" applyFont="1" applyBorder="1" applyAlignment="1" applyProtection="1">
      <alignment horizontal="center" vertical="center"/>
      <protection/>
    </xf>
    <xf numFmtId="0" fontId="9" fillId="0" borderId="17" xfId="90" applyFont="1" applyBorder="1" applyAlignment="1" applyProtection="1">
      <alignment horizontal="center" vertical="center"/>
      <protection/>
    </xf>
    <xf numFmtId="58" fontId="9" fillId="0" borderId="17" xfId="90" applyNumberFormat="1" applyFont="1" applyBorder="1" applyAlignment="1" applyProtection="1">
      <alignment horizontal="center" vertical="center"/>
      <protection/>
    </xf>
    <xf numFmtId="3" fontId="9" fillId="0" borderId="18" xfId="90" applyNumberFormat="1" applyFont="1" applyBorder="1" applyAlignment="1" applyProtection="1">
      <alignment horizontal="center" vertical="center" wrapText="1"/>
      <protection/>
    </xf>
    <xf numFmtId="0" fontId="10" fillId="0" borderId="19" xfId="90" applyFont="1" applyBorder="1" applyAlignment="1" applyProtection="1">
      <alignment horizontal="center" vertical="center" shrinkToFit="1"/>
      <protection/>
    </xf>
    <xf numFmtId="0" fontId="10" fillId="0" borderId="20" xfId="90" applyFont="1" applyBorder="1" applyAlignment="1" applyProtection="1">
      <alignment horizontal="left" shrinkToFit="1"/>
      <protection/>
    </xf>
    <xf numFmtId="1" fontId="0" fillId="0" borderId="21" xfId="90" applyNumberFormat="1" applyFont="1" applyBorder="1" applyAlignment="1" applyProtection="1">
      <alignment horizontal="right" shrinkToFit="1"/>
      <protection/>
    </xf>
    <xf numFmtId="58" fontId="0" fillId="0" borderId="21" xfId="90" applyNumberFormat="1" applyFont="1" applyBorder="1" applyAlignment="1" applyProtection="1">
      <alignment horizontal="right" shrinkToFit="1"/>
      <protection/>
    </xf>
    <xf numFmtId="4" fontId="0" fillId="0" borderId="22" xfId="90" applyNumberFormat="1" applyFont="1" applyBorder="1" applyAlignment="1" applyProtection="1">
      <alignment horizontal="right" shrinkToFit="1"/>
      <protection/>
    </xf>
    <xf numFmtId="4" fontId="0" fillId="0" borderId="23" xfId="90" applyNumberFormat="1" applyFont="1" applyBorder="1" applyAlignment="1" applyProtection="1">
      <alignment horizontal="right" shrinkToFit="1"/>
      <protection/>
    </xf>
    <xf numFmtId="4" fontId="0" fillId="0" borderId="24" xfId="90" applyNumberFormat="1" applyFont="1" applyBorder="1" applyAlignment="1" applyProtection="1">
      <alignment horizontal="right" shrinkToFit="1"/>
      <protection/>
    </xf>
    <xf numFmtId="0" fontId="10" fillId="0" borderId="25" xfId="90" applyFont="1" applyBorder="1" applyAlignment="1" applyProtection="1">
      <alignment horizontal="center" vertical="center" shrinkToFit="1"/>
      <protection/>
    </xf>
    <xf numFmtId="0" fontId="10" fillId="0" borderId="26" xfId="90" applyFont="1" applyBorder="1" applyAlignment="1" applyProtection="1">
      <alignment horizontal="left" shrinkToFit="1"/>
      <protection/>
    </xf>
    <xf numFmtId="1" fontId="0" fillId="0" borderId="27" xfId="90" applyNumberFormat="1" applyFont="1" applyBorder="1" applyAlignment="1" applyProtection="1">
      <alignment horizontal="right" shrinkToFit="1"/>
      <protection/>
    </xf>
    <xf numFmtId="58" fontId="0" fillId="0" borderId="27" xfId="90" applyNumberFormat="1" applyFont="1" applyBorder="1" applyAlignment="1" applyProtection="1">
      <alignment horizontal="right" shrinkToFit="1"/>
      <protection/>
    </xf>
    <xf numFmtId="4" fontId="0" fillId="0" borderId="28" xfId="90" applyNumberFormat="1" applyFont="1" applyBorder="1" applyAlignment="1" applyProtection="1">
      <alignment horizontal="right" shrinkToFit="1"/>
      <protection/>
    </xf>
    <xf numFmtId="4" fontId="0" fillId="0" borderId="29" xfId="90" applyNumberFormat="1" applyFont="1" applyBorder="1" applyAlignment="1" applyProtection="1">
      <alignment horizontal="right" shrinkToFit="1"/>
      <protection/>
    </xf>
    <xf numFmtId="4" fontId="0" fillId="0" borderId="30" xfId="90" applyNumberFormat="1" applyFont="1" applyBorder="1" applyAlignment="1" applyProtection="1">
      <alignment horizontal="right" shrinkToFit="1"/>
      <protection/>
    </xf>
    <xf numFmtId="1" fontId="0" fillId="0" borderId="31" xfId="90" applyNumberFormat="1" applyFont="1" applyBorder="1" applyAlignment="1" applyProtection="1">
      <alignment horizontal="right" shrinkToFit="1"/>
      <protection/>
    </xf>
    <xf numFmtId="58" fontId="0" fillId="0" borderId="31" xfId="90" applyNumberFormat="1" applyFont="1" applyBorder="1" applyAlignment="1" applyProtection="1">
      <alignment horizontal="right" shrinkToFit="1"/>
      <protection/>
    </xf>
    <xf numFmtId="4" fontId="0" fillId="0" borderId="32" xfId="90" applyNumberFormat="1" applyFont="1" applyBorder="1" applyAlignment="1" applyProtection="1">
      <alignment horizontal="right" shrinkToFit="1"/>
      <protection/>
    </xf>
    <xf numFmtId="4" fontId="0" fillId="0" borderId="33" xfId="90" applyNumberFormat="1" applyFont="1" applyBorder="1" applyAlignment="1" applyProtection="1">
      <alignment horizontal="right" shrinkToFit="1"/>
      <protection/>
    </xf>
    <xf numFmtId="4" fontId="0" fillId="0" borderId="34" xfId="90" applyNumberFormat="1" applyFont="1" applyBorder="1" applyAlignment="1" applyProtection="1">
      <alignment horizontal="right" shrinkToFit="1"/>
      <protection/>
    </xf>
    <xf numFmtId="0" fontId="11" fillId="0" borderId="35" xfId="90" applyFont="1" applyBorder="1" applyAlignment="1" applyProtection="1">
      <alignment horizontal="left" shrinkToFit="1"/>
      <protection/>
    </xf>
    <xf numFmtId="1" fontId="11" fillId="0" borderId="36" xfId="90" applyNumberFormat="1" applyFont="1" applyBorder="1" applyAlignment="1" applyProtection="1">
      <alignment horizontal="left" shrinkToFit="1"/>
      <protection/>
    </xf>
    <xf numFmtId="1" fontId="12" fillId="0" borderId="37" xfId="90" applyNumberFormat="1" applyFont="1" applyBorder="1" applyAlignment="1" applyProtection="1">
      <alignment horizontal="right" shrinkToFit="1"/>
      <protection/>
    </xf>
    <xf numFmtId="58" fontId="12" fillId="0" borderId="37" xfId="90" applyNumberFormat="1" applyFont="1" applyBorder="1" applyAlignment="1" applyProtection="1">
      <alignment horizontal="right" shrinkToFit="1"/>
      <protection/>
    </xf>
    <xf numFmtId="4" fontId="11" fillId="0" borderId="36" xfId="90" applyNumberFormat="1" applyFont="1" applyBorder="1" applyAlignment="1" applyProtection="1">
      <alignment horizontal="right" shrinkToFit="1"/>
      <protection/>
    </xf>
    <xf numFmtId="0" fontId="10" fillId="0" borderId="38" xfId="90" applyFont="1" applyBorder="1" applyAlignment="1" applyProtection="1">
      <alignment horizontal="left" shrinkToFit="1"/>
      <protection/>
    </xf>
    <xf numFmtId="1" fontId="0" fillId="0" borderId="39" xfId="90" applyNumberFormat="1" applyFont="1" applyBorder="1" applyAlignment="1" applyProtection="1">
      <alignment horizontal="right" shrinkToFit="1"/>
      <protection/>
    </xf>
    <xf numFmtId="58" fontId="0" fillId="0" borderId="39" xfId="90" applyNumberFormat="1" applyFont="1" applyBorder="1" applyAlignment="1" applyProtection="1">
      <alignment horizontal="right" shrinkToFit="1"/>
      <protection/>
    </xf>
    <xf numFmtId="4" fontId="0" fillId="0" borderId="40" xfId="90" applyNumberFormat="1" applyFont="1" applyBorder="1" applyAlignment="1" applyProtection="1">
      <alignment horizontal="right" shrinkToFit="1"/>
      <protection/>
    </xf>
    <xf numFmtId="4" fontId="0" fillId="0" borderId="41" xfId="90" applyNumberFormat="1" applyFont="1" applyBorder="1" applyAlignment="1" applyProtection="1">
      <alignment horizontal="right" shrinkToFit="1"/>
      <protection/>
    </xf>
    <xf numFmtId="0" fontId="10" fillId="0" borderId="42" xfId="90" applyFont="1" applyBorder="1" applyAlignment="1" applyProtection="1">
      <alignment horizontal="left" shrinkToFit="1"/>
      <protection/>
    </xf>
    <xf numFmtId="1" fontId="10" fillId="0" borderId="31" xfId="90" applyNumberFormat="1" applyFont="1" applyBorder="1" applyAlignment="1" applyProtection="1">
      <alignment horizontal="right" shrinkToFit="1"/>
      <protection/>
    </xf>
    <xf numFmtId="58" fontId="10" fillId="0" borderId="31" xfId="90" applyNumberFormat="1" applyFont="1" applyBorder="1" applyAlignment="1" applyProtection="1">
      <alignment horizontal="right" shrinkToFit="1"/>
      <protection/>
    </xf>
    <xf numFmtId="0" fontId="11" fillId="0" borderId="43" xfId="90" applyFont="1" applyBorder="1" applyAlignment="1" applyProtection="1">
      <alignment horizontal="left" shrinkToFit="1"/>
      <protection/>
    </xf>
    <xf numFmtId="1" fontId="11" fillId="0" borderId="44" xfId="90" applyNumberFormat="1" applyFont="1" applyBorder="1" applyAlignment="1" applyProtection="1">
      <alignment horizontal="right" shrinkToFit="1"/>
      <protection/>
    </xf>
    <xf numFmtId="1" fontId="12" fillId="0" borderId="45" xfId="90" applyNumberFormat="1" applyFont="1" applyBorder="1" applyAlignment="1" applyProtection="1">
      <alignment horizontal="right" shrinkToFit="1"/>
      <protection/>
    </xf>
    <xf numFmtId="58" fontId="12" fillId="0" borderId="45" xfId="90" applyNumberFormat="1" applyFont="1" applyBorder="1" applyAlignment="1" applyProtection="1">
      <alignment horizontal="right" shrinkToFit="1"/>
      <protection/>
    </xf>
    <xf numFmtId="4" fontId="11" fillId="0" borderId="46" xfId="90" applyNumberFormat="1" applyFont="1" applyBorder="1" applyAlignment="1" applyProtection="1">
      <alignment horizontal="right" shrinkToFit="1"/>
      <protection/>
    </xf>
    <xf numFmtId="0" fontId="10" fillId="0" borderId="47" xfId="90" applyFont="1" applyBorder="1" applyAlignment="1" applyProtection="1">
      <alignment horizontal="left" shrinkToFit="1"/>
      <protection/>
    </xf>
    <xf numFmtId="1" fontId="0" fillId="0" borderId="24" xfId="90" applyNumberFormat="1" applyFont="1" applyBorder="1" applyAlignment="1" applyProtection="1">
      <alignment horizontal="right" shrinkToFit="1"/>
      <protection/>
    </xf>
    <xf numFmtId="58" fontId="0" fillId="0" borderId="24" xfId="90" applyNumberFormat="1" applyFont="1" applyBorder="1" applyAlignment="1" applyProtection="1">
      <alignment horizontal="right" shrinkToFit="1"/>
      <protection/>
    </xf>
    <xf numFmtId="1" fontId="0" fillId="0" borderId="48" xfId="90" applyNumberFormat="1" applyFont="1" applyBorder="1" applyAlignment="1" applyProtection="1">
      <alignment horizontal="right" shrinkToFit="1"/>
      <protection/>
    </xf>
    <xf numFmtId="4" fontId="0" fillId="0" borderId="48" xfId="90" applyNumberFormat="1" applyFont="1" applyBorder="1" applyAlignment="1" applyProtection="1">
      <alignment horizontal="right" shrinkToFit="1"/>
      <protection/>
    </xf>
    <xf numFmtId="1" fontId="11" fillId="0" borderId="36" xfId="90" applyNumberFormat="1" applyFont="1" applyBorder="1" applyAlignment="1" applyProtection="1">
      <alignment horizontal="right" shrinkToFit="1"/>
      <protection/>
    </xf>
    <xf numFmtId="0" fontId="10" fillId="0" borderId="49" xfId="90" applyFont="1" applyBorder="1" applyAlignment="1" applyProtection="1">
      <alignment horizontal="left" shrinkToFit="1"/>
      <protection/>
    </xf>
    <xf numFmtId="1" fontId="0" fillId="0" borderId="50" xfId="90" applyNumberFormat="1" applyFont="1" applyBorder="1" applyAlignment="1" applyProtection="1">
      <alignment horizontal="right" shrinkToFit="1"/>
      <protection/>
    </xf>
    <xf numFmtId="58" fontId="0" fillId="0" borderId="50" xfId="90" applyNumberFormat="1" applyFont="1" applyBorder="1" applyAlignment="1" applyProtection="1">
      <alignment horizontal="right" shrinkToFit="1"/>
      <protection/>
    </xf>
    <xf numFmtId="4" fontId="0" fillId="0" borderId="51" xfId="90" applyNumberFormat="1" applyFont="1" applyBorder="1" applyAlignment="1" applyProtection="1">
      <alignment horizontal="right" shrinkToFit="1"/>
      <protection/>
    </xf>
    <xf numFmtId="4" fontId="0" fillId="0" borderId="52" xfId="90" applyNumberFormat="1" applyFont="1" applyBorder="1" applyAlignment="1" applyProtection="1">
      <alignment horizontal="right" shrinkToFit="1"/>
      <protection/>
    </xf>
    <xf numFmtId="4" fontId="0" fillId="0" borderId="53" xfId="90" applyNumberFormat="1" applyFont="1" applyBorder="1" applyAlignment="1" applyProtection="1">
      <alignment horizontal="right" shrinkToFit="1"/>
      <protection/>
    </xf>
    <xf numFmtId="0" fontId="11" fillId="0" borderId="54" xfId="90" applyFont="1" applyBorder="1" applyAlignment="1" applyProtection="1">
      <alignment horizontal="left" shrinkToFit="1"/>
      <protection/>
    </xf>
    <xf numFmtId="1" fontId="11" fillId="0" borderId="55" xfId="90" applyNumberFormat="1" applyFont="1" applyBorder="1" applyAlignment="1" applyProtection="1">
      <alignment horizontal="right" shrinkToFit="1"/>
      <protection/>
    </xf>
    <xf numFmtId="1" fontId="12" fillId="0" borderId="56" xfId="90" applyNumberFormat="1" applyFont="1" applyBorder="1" applyAlignment="1" applyProtection="1">
      <alignment horizontal="right" shrinkToFit="1"/>
      <protection/>
    </xf>
    <xf numFmtId="58" fontId="12" fillId="0" borderId="56" xfId="90" applyNumberFormat="1" applyFont="1" applyBorder="1" applyAlignment="1" applyProtection="1">
      <alignment horizontal="right" shrinkToFit="1"/>
      <protection/>
    </xf>
    <xf numFmtId="4" fontId="11" fillId="0" borderId="57" xfId="90" applyNumberFormat="1" applyFont="1" applyBorder="1" applyAlignment="1" applyProtection="1">
      <alignment horizontal="right" shrinkToFit="1"/>
      <protection/>
    </xf>
    <xf numFmtId="0" fontId="10" fillId="0" borderId="58" xfId="90" applyFont="1" applyBorder="1" applyAlignment="1" applyProtection="1">
      <alignment horizontal="left" shrinkToFit="1"/>
      <protection/>
    </xf>
    <xf numFmtId="1" fontId="12" fillId="0" borderId="17" xfId="90" applyNumberFormat="1" applyFont="1" applyBorder="1" applyAlignment="1" applyProtection="1">
      <alignment horizontal="right" shrinkToFit="1"/>
      <protection/>
    </xf>
    <xf numFmtId="58" fontId="12" fillId="0" borderId="17" xfId="90" applyNumberFormat="1" applyFont="1" applyBorder="1" applyAlignment="1" applyProtection="1">
      <alignment horizontal="right" shrinkToFit="1"/>
      <protection/>
    </xf>
    <xf numFmtId="0" fontId="10" fillId="0" borderId="59" xfId="90" applyFont="1" applyBorder="1" applyAlignment="1" applyProtection="1">
      <alignment horizontal="left" shrinkToFit="1"/>
      <protection/>
    </xf>
    <xf numFmtId="1" fontId="0" fillId="0" borderId="60" xfId="90" applyNumberFormat="1" applyFont="1" applyBorder="1" applyAlignment="1" applyProtection="1">
      <alignment horizontal="right" shrinkToFit="1"/>
      <protection/>
    </xf>
    <xf numFmtId="1" fontId="0" fillId="0" borderId="61" xfId="90" applyNumberFormat="1" applyFont="1" applyBorder="1" applyAlignment="1" applyProtection="1">
      <alignment horizontal="right" shrinkToFit="1"/>
      <protection/>
    </xf>
    <xf numFmtId="0" fontId="10" fillId="33" borderId="62" xfId="90" applyFont="1" applyFill="1" applyBorder="1" applyAlignment="1" applyProtection="1">
      <alignment/>
      <protection/>
    </xf>
    <xf numFmtId="4" fontId="0" fillId="33" borderId="48" xfId="90" applyNumberFormat="1" applyFont="1" applyFill="1" applyBorder="1" applyAlignment="1" applyProtection="1">
      <alignment horizontal="right" shrinkToFit="1"/>
      <protection/>
    </xf>
    <xf numFmtId="1" fontId="12" fillId="0" borderId="63" xfId="90" applyNumberFormat="1" applyFont="1" applyBorder="1" applyAlignment="1" applyProtection="1">
      <alignment horizontal="right" shrinkToFit="1"/>
      <protection/>
    </xf>
    <xf numFmtId="58" fontId="12" fillId="0" borderId="63" xfId="90" applyNumberFormat="1" applyFont="1" applyBorder="1" applyAlignment="1" applyProtection="1">
      <alignment horizontal="right" shrinkToFit="1"/>
      <protection/>
    </xf>
    <xf numFmtId="1" fontId="11" fillId="0" borderId="64" xfId="90" applyNumberFormat="1" applyFont="1" applyBorder="1" applyAlignment="1" applyProtection="1">
      <alignment horizontal="right" shrinkToFit="1"/>
      <protection/>
    </xf>
    <xf numFmtId="4" fontId="11" fillId="0" borderId="65" xfId="90" applyNumberFormat="1" applyFont="1" applyBorder="1" applyAlignment="1" applyProtection="1">
      <alignment horizontal="right" shrinkToFit="1"/>
      <protection/>
    </xf>
    <xf numFmtId="4" fontId="11" fillId="0" borderId="66" xfId="90" applyNumberFormat="1" applyFont="1" applyBorder="1" applyAlignment="1" applyProtection="1">
      <alignment horizontal="right" shrinkToFit="1"/>
      <protection/>
    </xf>
    <xf numFmtId="58" fontId="0" fillId="0" borderId="50" xfId="90" applyNumberFormat="1" applyFont="1" applyFill="1" applyBorder="1" applyAlignment="1" applyProtection="1">
      <alignment horizontal="right" shrinkToFit="1"/>
      <protection/>
    </xf>
    <xf numFmtId="1" fontId="0" fillId="0" borderId="67" xfId="90" applyNumberFormat="1" applyFont="1" applyBorder="1" applyAlignment="1" applyProtection="1">
      <alignment horizontal="right" shrinkToFit="1"/>
      <protection/>
    </xf>
    <xf numFmtId="58" fontId="0" fillId="0" borderId="48" xfId="90" applyNumberFormat="1" applyFont="1" applyFill="1" applyBorder="1" applyAlignment="1" applyProtection="1">
      <alignment horizontal="right" shrinkToFit="1"/>
      <protection/>
    </xf>
    <xf numFmtId="1" fontId="0" fillId="0" borderId="48" xfId="90" applyNumberFormat="1" applyFont="1" applyBorder="1" applyAlignment="1" applyProtection="1">
      <alignment shrinkToFit="1"/>
      <protection/>
    </xf>
    <xf numFmtId="58" fontId="0" fillId="0" borderId="48" xfId="90" applyNumberFormat="1" applyFont="1" applyBorder="1" applyAlignment="1" applyProtection="1">
      <alignment shrinkToFit="1"/>
      <protection/>
    </xf>
    <xf numFmtId="4" fontId="0" fillId="0" borderId="48" xfId="90" applyNumberFormat="1" applyFont="1" applyBorder="1" applyAlignment="1" applyProtection="1">
      <alignment shrinkToFit="1"/>
      <protection/>
    </xf>
    <xf numFmtId="1" fontId="12" fillId="0" borderId="68" xfId="90" applyNumberFormat="1" applyFont="1" applyBorder="1" applyAlignment="1" applyProtection="1">
      <alignment horizontal="right" shrinkToFit="1"/>
      <protection/>
    </xf>
    <xf numFmtId="58" fontId="12" fillId="0" borderId="68" xfId="90" applyNumberFormat="1" applyFont="1" applyBorder="1" applyAlignment="1" applyProtection="1">
      <alignment horizontal="right" shrinkToFit="1"/>
      <protection/>
    </xf>
    <xf numFmtId="3" fontId="2" fillId="0" borderId="0" xfId="90" applyNumberFormat="1" applyFont="1" applyAlignment="1" applyProtection="1">
      <alignment/>
      <protection/>
    </xf>
    <xf numFmtId="176" fontId="13" fillId="0" borderId="0" xfId="16" applyNumberFormat="1" applyFont="1" applyFill="1" applyBorder="1" applyAlignment="1" applyProtection="1">
      <alignment horizontal="left"/>
      <protection/>
    </xf>
    <xf numFmtId="176" fontId="14" fillId="0" borderId="0" xfId="16" applyNumberFormat="1" applyFont="1" applyFill="1" applyBorder="1" applyAlignment="1" applyProtection="1">
      <alignment horizontal="left"/>
      <protection/>
    </xf>
    <xf numFmtId="176" fontId="13" fillId="0" borderId="0" xfId="16" applyNumberFormat="1" applyFont="1" applyFill="1" applyAlignment="1" applyProtection="1">
      <alignment horizontal="left"/>
      <protection/>
    </xf>
    <xf numFmtId="176" fontId="14" fillId="0" borderId="0" xfId="16" applyNumberFormat="1" applyFont="1" applyFill="1" applyAlignment="1" applyProtection="1">
      <alignment horizontal="left"/>
      <protection/>
    </xf>
    <xf numFmtId="3" fontId="3" fillId="0" borderId="0" xfId="90" applyNumberFormat="1" applyFont="1" applyAlignment="1" applyProtection="1">
      <alignment/>
      <protection/>
    </xf>
    <xf numFmtId="3" fontId="9" fillId="0" borderId="0" xfId="90" applyNumberFormat="1" applyFont="1" applyFill="1" applyBorder="1" applyAlignment="1" applyProtection="1">
      <alignment horizontal="center" vertical="center" wrapText="1"/>
      <protection/>
    </xf>
    <xf numFmtId="3" fontId="9" fillId="33" borderId="0" xfId="90" applyNumberFormat="1" applyFont="1" applyFill="1" applyBorder="1" applyAlignment="1" applyProtection="1">
      <alignment horizontal="center" vertical="center"/>
      <protection/>
    </xf>
    <xf numFmtId="0" fontId="9" fillId="0" borderId="69" xfId="90" applyFont="1" applyBorder="1" applyAlignment="1" applyProtection="1">
      <alignment horizontal="center" vertical="center"/>
      <protection/>
    </xf>
    <xf numFmtId="0" fontId="9" fillId="0" borderId="39" xfId="90" applyFont="1" applyBorder="1" applyAlignment="1" applyProtection="1">
      <alignment horizontal="center" vertical="center"/>
      <protection/>
    </xf>
    <xf numFmtId="3" fontId="9" fillId="33" borderId="18" xfId="90" applyNumberFormat="1" applyFont="1" applyFill="1" applyBorder="1" applyAlignment="1" applyProtection="1">
      <alignment horizontal="center" vertical="center" wrapText="1"/>
      <protection/>
    </xf>
    <xf numFmtId="3" fontId="9" fillId="0" borderId="70" xfId="90" applyNumberFormat="1" applyFont="1" applyBorder="1" applyAlignment="1" applyProtection="1">
      <alignment horizontal="center" vertical="center" wrapText="1"/>
      <protection/>
    </xf>
    <xf numFmtId="0" fontId="9" fillId="0" borderId="17" xfId="90" applyFont="1" applyBorder="1" applyAlignment="1" applyProtection="1">
      <alignment horizontal="center" vertical="center" wrapText="1" shrinkToFit="1"/>
      <protection/>
    </xf>
    <xf numFmtId="4" fontId="10" fillId="0" borderId="31" xfId="90" applyNumberFormat="1" applyFont="1" applyBorder="1" applyAlignment="1" applyProtection="1">
      <alignment horizontal="right" shrinkToFit="1"/>
      <protection/>
    </xf>
    <xf numFmtId="4" fontId="11" fillId="33" borderId="36" xfId="90" applyNumberFormat="1" applyFont="1" applyFill="1" applyBorder="1" applyAlignment="1" applyProtection="1">
      <alignment horizontal="right" shrinkToFit="1"/>
      <protection/>
    </xf>
    <xf numFmtId="4" fontId="11" fillId="0" borderId="71" xfId="90" applyNumberFormat="1" applyFont="1" applyBorder="1" applyAlignment="1" applyProtection="1">
      <alignment horizontal="right" shrinkToFit="1"/>
      <protection/>
    </xf>
    <xf numFmtId="4" fontId="11" fillId="0" borderId="56" xfId="90" applyNumberFormat="1" applyFont="1" applyBorder="1" applyAlignment="1" applyProtection="1">
      <alignment horizontal="right" shrinkToFit="1"/>
      <protection/>
    </xf>
    <xf numFmtId="4" fontId="0" fillId="33" borderId="28" xfId="90" applyNumberFormat="1" applyFont="1" applyFill="1" applyBorder="1" applyAlignment="1" applyProtection="1">
      <alignment horizontal="right" shrinkToFit="1"/>
      <protection/>
    </xf>
    <xf numFmtId="4" fontId="0" fillId="0" borderId="72" xfId="90" applyNumberFormat="1" applyFont="1" applyBorder="1" applyAlignment="1" applyProtection="1">
      <alignment horizontal="right" shrinkToFit="1"/>
      <protection/>
    </xf>
    <xf numFmtId="4" fontId="0" fillId="33" borderId="32" xfId="90" applyNumberFormat="1" applyFont="1" applyFill="1" applyBorder="1" applyAlignment="1" applyProtection="1">
      <alignment horizontal="right" shrinkToFit="1"/>
      <protection/>
    </xf>
    <xf numFmtId="4" fontId="0" fillId="0" borderId="73" xfId="90" applyNumberFormat="1" applyFont="1" applyBorder="1" applyAlignment="1" applyProtection="1">
      <alignment horizontal="right" shrinkToFit="1"/>
      <protection/>
    </xf>
    <xf numFmtId="4" fontId="11" fillId="33" borderId="46" xfId="90" applyNumberFormat="1" applyFont="1" applyFill="1" applyBorder="1" applyAlignment="1" applyProtection="1">
      <alignment horizontal="right" shrinkToFit="1"/>
      <protection/>
    </xf>
    <xf numFmtId="4" fontId="11" fillId="0" borderId="74" xfId="90" applyNumberFormat="1" applyFont="1" applyBorder="1" applyAlignment="1" applyProtection="1">
      <alignment horizontal="right" shrinkToFit="1"/>
      <protection/>
    </xf>
    <xf numFmtId="4" fontId="0" fillId="33" borderId="24" xfId="90" applyNumberFormat="1" applyFont="1" applyFill="1" applyBorder="1" applyAlignment="1" applyProtection="1">
      <alignment horizontal="right" shrinkToFit="1"/>
      <protection/>
    </xf>
    <xf numFmtId="4" fontId="0" fillId="0" borderId="75" xfId="90" applyNumberFormat="1" applyFont="1" applyBorder="1" applyAlignment="1" applyProtection="1">
      <alignment horizontal="right" shrinkToFit="1"/>
      <protection/>
    </xf>
    <xf numFmtId="4" fontId="0" fillId="0" borderId="76" xfId="90" applyNumberFormat="1" applyFont="1" applyBorder="1" applyAlignment="1" applyProtection="1">
      <alignment horizontal="right" shrinkToFit="1"/>
      <protection/>
    </xf>
    <xf numFmtId="4" fontId="11" fillId="33" borderId="57" xfId="90" applyNumberFormat="1" applyFont="1" applyFill="1" applyBorder="1" applyAlignment="1" applyProtection="1">
      <alignment horizontal="right" shrinkToFit="1"/>
      <protection/>
    </xf>
    <xf numFmtId="4" fontId="11" fillId="0" borderId="77" xfId="90" applyNumberFormat="1" applyFont="1" applyBorder="1" applyAlignment="1" applyProtection="1">
      <alignment horizontal="right" shrinkToFit="1"/>
      <protection/>
    </xf>
    <xf numFmtId="4" fontId="0" fillId="33" borderId="51" xfId="90" applyNumberFormat="1" applyFont="1" applyFill="1" applyBorder="1" applyAlignment="1" applyProtection="1">
      <alignment horizontal="right" shrinkToFit="1"/>
      <protection/>
    </xf>
    <xf numFmtId="4" fontId="0" fillId="0" borderId="78" xfId="90" applyNumberFormat="1" applyFont="1" applyBorder="1" applyAlignment="1" applyProtection="1">
      <alignment horizontal="right" shrinkToFit="1"/>
      <protection/>
    </xf>
    <xf numFmtId="4" fontId="0" fillId="0" borderId="79" xfId="90" applyNumberFormat="1" applyFont="1" applyBorder="1" applyAlignment="1" applyProtection="1">
      <alignment horizontal="right" shrinkToFit="1"/>
      <protection/>
    </xf>
    <xf numFmtId="4" fontId="0" fillId="0" borderId="80" xfId="90" applyNumberFormat="1" applyFont="1" applyBorder="1" applyAlignment="1" applyProtection="1">
      <alignment horizontal="right" shrinkToFit="1"/>
      <protection/>
    </xf>
    <xf numFmtId="4" fontId="11" fillId="0" borderId="17" xfId="90" applyNumberFormat="1" applyFont="1" applyBorder="1" applyAlignment="1" applyProtection="1">
      <alignment horizontal="right" shrinkToFit="1"/>
      <protection/>
    </xf>
    <xf numFmtId="4" fontId="0" fillId="33" borderId="76" xfId="90" applyNumberFormat="1" applyFont="1" applyFill="1" applyBorder="1" applyAlignment="1" applyProtection="1">
      <alignment horizontal="right" shrinkToFit="1"/>
      <protection/>
    </xf>
    <xf numFmtId="4" fontId="11" fillId="0" borderId="63" xfId="90" applyNumberFormat="1" applyFont="1" applyBorder="1" applyAlignment="1" applyProtection="1">
      <alignment horizontal="right" shrinkToFit="1"/>
      <protection/>
    </xf>
    <xf numFmtId="4" fontId="0" fillId="0" borderId="81" xfId="90" applyNumberFormat="1" applyFont="1" applyBorder="1" applyAlignment="1" applyProtection="1">
      <alignment horizontal="right" shrinkToFit="1"/>
      <protection/>
    </xf>
    <xf numFmtId="4" fontId="0" fillId="0" borderId="82" xfId="90" applyNumberFormat="1" applyFont="1" applyBorder="1" applyAlignment="1" applyProtection="1">
      <alignment horizontal="right" shrinkToFit="1"/>
      <protection/>
    </xf>
    <xf numFmtId="4" fontId="10" fillId="0" borderId="39" xfId="90" applyNumberFormat="1" applyFont="1" applyBorder="1" applyAlignment="1" applyProtection="1">
      <alignment horizontal="right" shrinkToFit="1"/>
      <protection/>
    </xf>
    <xf numFmtId="4" fontId="11" fillId="33" borderId="66" xfId="90" applyNumberFormat="1" applyFont="1" applyFill="1" applyBorder="1" applyAlignment="1" applyProtection="1">
      <alignment horizontal="right" shrinkToFit="1"/>
      <protection/>
    </xf>
    <xf numFmtId="4" fontId="11" fillId="0" borderId="83" xfId="90" applyNumberFormat="1" applyFont="1" applyBorder="1" applyAlignment="1" applyProtection="1">
      <alignment horizontal="right" shrinkToFit="1"/>
      <protection/>
    </xf>
    <xf numFmtId="4" fontId="11" fillId="0" borderId="68" xfId="90" applyNumberFormat="1" applyFont="1" applyBorder="1" applyAlignment="1" applyProtection="1">
      <alignment horizontal="right" shrinkToFit="1"/>
      <protection/>
    </xf>
    <xf numFmtId="4" fontId="0" fillId="33" borderId="40" xfId="90" applyNumberFormat="1" applyFont="1" applyFill="1" applyBorder="1" applyAlignment="1" applyProtection="1">
      <alignment horizontal="right" shrinkToFit="1"/>
      <protection/>
    </xf>
    <xf numFmtId="4" fontId="0" fillId="0" borderId="84" xfId="90" applyNumberFormat="1" applyFont="1" applyBorder="1" applyAlignment="1" applyProtection="1">
      <alignment horizontal="right" shrinkToFit="1"/>
      <protection/>
    </xf>
    <xf numFmtId="0" fontId="9" fillId="0" borderId="0" xfId="90" applyFont="1" applyFill="1" applyBorder="1" applyAlignment="1" applyProtection="1">
      <alignment horizontal="center" vertical="center"/>
      <protection/>
    </xf>
    <xf numFmtId="0" fontId="9" fillId="0" borderId="39" xfId="90" applyFont="1" applyBorder="1" applyAlignment="1" applyProtection="1">
      <alignment horizontal="center"/>
      <protection/>
    </xf>
    <xf numFmtId="3" fontId="9" fillId="0" borderId="85" xfId="90" applyNumberFormat="1" applyFont="1" applyBorder="1" applyAlignment="1" applyProtection="1">
      <alignment horizontal="center" vertical="center" wrapText="1"/>
      <protection/>
    </xf>
    <xf numFmtId="3" fontId="9" fillId="0" borderId="24" xfId="91" applyNumberFormat="1" applyFont="1" applyBorder="1" applyAlignment="1" applyProtection="1">
      <alignment horizontal="center" vertical="center" wrapText="1"/>
      <protection/>
    </xf>
    <xf numFmtId="3" fontId="9" fillId="0" borderId="86" xfId="90" applyNumberFormat="1" applyFont="1" applyBorder="1" applyAlignment="1" applyProtection="1">
      <alignment horizontal="center" vertical="center" wrapText="1"/>
      <protection/>
    </xf>
    <xf numFmtId="3" fontId="9" fillId="0" borderId="37" xfId="90" applyNumberFormat="1" applyFont="1" applyBorder="1" applyAlignment="1" applyProtection="1">
      <alignment horizontal="center" vertical="center" wrapText="1"/>
      <protection/>
    </xf>
    <xf numFmtId="3" fontId="9" fillId="0" borderId="87" xfId="90" applyNumberFormat="1" applyFont="1" applyBorder="1" applyAlignment="1" applyProtection="1">
      <alignment horizontal="center" vertical="center" wrapText="1"/>
      <protection/>
    </xf>
    <xf numFmtId="3" fontId="9" fillId="0" borderId="36" xfId="91" applyNumberFormat="1" applyFont="1" applyBorder="1" applyAlignment="1" applyProtection="1">
      <alignment horizontal="center" vertical="center" wrapText="1"/>
      <protection/>
    </xf>
    <xf numFmtId="3" fontId="9" fillId="0" borderId="88" xfId="90" applyNumberFormat="1" applyFont="1" applyBorder="1" applyAlignment="1" applyProtection="1">
      <alignment horizontal="center" vertical="center" wrapText="1"/>
      <protection/>
    </xf>
    <xf numFmtId="4" fontId="0" fillId="0" borderId="62" xfId="90" applyNumberFormat="1" applyFont="1" applyBorder="1" applyAlignment="1" applyProtection="1">
      <alignment shrinkToFit="1"/>
      <protection/>
    </xf>
    <xf numFmtId="4" fontId="10" fillId="0" borderId="31" xfId="0" applyNumberFormat="1" applyFont="1" applyBorder="1" applyAlignment="1" applyProtection="1">
      <alignment horizontal="right" shrinkToFit="1"/>
      <protection/>
    </xf>
    <xf numFmtId="4" fontId="0" fillId="0" borderId="31" xfId="90" applyNumberFormat="1" applyFont="1" applyBorder="1" applyAlignment="1" applyProtection="1">
      <alignment shrinkToFit="1"/>
      <protection/>
    </xf>
    <xf numFmtId="4" fontId="10" fillId="34" borderId="31" xfId="0" applyNumberFormat="1" applyFont="1" applyFill="1" applyBorder="1" applyAlignment="1" applyProtection="1">
      <alignment horizontal="right" shrinkToFit="1"/>
      <protection/>
    </xf>
    <xf numFmtId="4" fontId="0" fillId="35" borderId="31" xfId="90" applyNumberFormat="1" applyFont="1" applyFill="1" applyBorder="1" applyAlignment="1" applyProtection="1">
      <alignment shrinkToFit="1"/>
      <protection/>
    </xf>
    <xf numFmtId="4" fontId="0" fillId="36" borderId="31" xfId="90" applyNumberFormat="1" applyFont="1" applyFill="1" applyBorder="1" applyAlignment="1" applyProtection="1">
      <alignment horizontal="center" vertical="center" wrapText="1"/>
      <protection/>
    </xf>
    <xf numFmtId="4" fontId="10" fillId="0" borderId="73" xfId="90" applyNumberFormat="1" applyFont="1" applyFill="1" applyBorder="1" applyAlignment="1" applyProtection="1">
      <alignment shrinkToFit="1"/>
      <protection/>
    </xf>
    <xf numFmtId="0" fontId="15" fillId="37" borderId="0" xfId="90" applyFont="1" applyFill="1" applyAlignment="1" applyProtection="1">
      <alignment horizontal="center" shrinkToFit="1"/>
      <protection/>
    </xf>
    <xf numFmtId="4" fontId="11" fillId="34" borderId="68" xfId="90" applyNumberFormat="1" applyFont="1" applyFill="1" applyBorder="1" applyAlignment="1" applyProtection="1">
      <alignment horizontal="right" shrinkToFit="1"/>
      <protection/>
    </xf>
    <xf numFmtId="4" fontId="11" fillId="35" borderId="68" xfId="90" applyNumberFormat="1" applyFont="1" applyFill="1" applyBorder="1" applyAlignment="1" applyProtection="1">
      <alignment horizontal="right" shrinkToFit="1"/>
      <protection/>
    </xf>
    <xf numFmtId="4" fontId="11" fillId="35" borderId="68" xfId="90" applyNumberFormat="1" applyFont="1" applyFill="1" applyBorder="1" applyAlignment="1" applyProtection="1">
      <alignment horizontal="center" vertical="center" wrapText="1"/>
      <protection/>
    </xf>
    <xf numFmtId="4" fontId="11" fillId="0" borderId="89" xfId="90" applyNumberFormat="1" applyFont="1" applyBorder="1" applyAlignment="1" applyProtection="1">
      <alignment horizontal="right" shrinkToFit="1"/>
      <protection/>
    </xf>
    <xf numFmtId="4" fontId="0" fillId="35" borderId="31" xfId="90" applyNumberFormat="1" applyFont="1" applyFill="1" applyBorder="1" applyAlignment="1" applyProtection="1">
      <alignment horizontal="center" vertical="center" wrapText="1"/>
      <protection/>
    </xf>
    <xf numFmtId="4" fontId="10" fillId="0" borderId="27" xfId="0" applyNumberFormat="1" applyFont="1" applyBorder="1" applyAlignment="1" applyProtection="1">
      <alignment horizontal="right" shrinkToFit="1"/>
      <protection/>
    </xf>
    <xf numFmtId="4" fontId="0" fillId="0" borderId="39" xfId="90" applyNumberFormat="1" applyFont="1" applyBorder="1" applyAlignment="1" applyProtection="1">
      <alignment shrinkToFit="1"/>
      <protection/>
    </xf>
    <xf numFmtId="4" fontId="10" fillId="0" borderId="39" xfId="0" applyNumberFormat="1" applyFont="1" applyBorder="1" applyAlignment="1" applyProtection="1">
      <alignment horizontal="right" shrinkToFit="1"/>
      <protection/>
    </xf>
    <xf numFmtId="4" fontId="10" fillId="34" borderId="39" xfId="0" applyNumberFormat="1" applyFont="1" applyFill="1" applyBorder="1" applyAlignment="1" applyProtection="1">
      <alignment horizontal="right" shrinkToFit="1"/>
      <protection/>
    </xf>
    <xf numFmtId="4" fontId="0" fillId="35" borderId="39" xfId="90" applyNumberFormat="1" applyFont="1" applyFill="1" applyBorder="1" applyAlignment="1" applyProtection="1">
      <alignment shrinkToFit="1"/>
      <protection/>
    </xf>
    <xf numFmtId="4" fontId="0" fillId="35" borderId="39" xfId="90" applyNumberFormat="1" applyFont="1" applyFill="1" applyBorder="1" applyAlignment="1" applyProtection="1">
      <alignment horizontal="center" vertical="center" wrapText="1"/>
      <protection/>
    </xf>
    <xf numFmtId="4" fontId="10" fillId="0" borderId="84" xfId="90" applyNumberFormat="1" applyFont="1" applyFill="1" applyBorder="1" applyAlignment="1" applyProtection="1">
      <alignment shrinkToFit="1"/>
      <protection/>
    </xf>
    <xf numFmtId="4" fontId="11" fillId="34" borderId="17" xfId="90" applyNumberFormat="1" applyFont="1" applyFill="1" applyBorder="1" applyAlignment="1" applyProtection="1">
      <alignment horizontal="right" shrinkToFit="1"/>
      <protection/>
    </xf>
    <xf numFmtId="4" fontId="11" fillId="35" borderId="17" xfId="90" applyNumberFormat="1" applyFont="1" applyFill="1" applyBorder="1" applyAlignment="1" applyProtection="1">
      <alignment horizontal="right" shrinkToFit="1"/>
      <protection/>
    </xf>
    <xf numFmtId="4" fontId="11" fillId="35" borderId="17" xfId="90" applyNumberFormat="1" applyFont="1" applyFill="1" applyBorder="1" applyAlignment="1" applyProtection="1">
      <alignment horizontal="center" vertical="center" wrapText="1"/>
      <protection/>
    </xf>
    <xf numFmtId="4" fontId="11" fillId="0" borderId="70" xfId="90" applyNumberFormat="1" applyFont="1" applyBorder="1" applyAlignment="1" applyProtection="1">
      <alignment horizontal="right" shrinkToFit="1"/>
      <protection/>
    </xf>
    <xf numFmtId="4" fontId="0" fillId="0" borderId="27" xfId="90" applyNumberFormat="1" applyFont="1" applyBorder="1" applyAlignment="1" applyProtection="1">
      <alignment shrinkToFit="1"/>
      <protection/>
    </xf>
    <xf numFmtId="4" fontId="10" fillId="38" borderId="27" xfId="0" applyNumberFormat="1" applyFont="1" applyFill="1" applyBorder="1" applyAlignment="1" applyProtection="1">
      <alignment horizontal="right" shrinkToFit="1"/>
      <protection/>
    </xf>
    <xf numFmtId="4" fontId="0" fillId="35" borderId="27" xfId="90" applyNumberFormat="1" applyFont="1" applyFill="1" applyBorder="1" applyAlignment="1" applyProtection="1">
      <alignment shrinkToFit="1"/>
      <protection/>
    </xf>
    <xf numFmtId="4" fontId="0" fillId="35" borderId="48" xfId="90" applyNumberFormat="1" applyFont="1" applyFill="1" applyBorder="1" applyAlignment="1" applyProtection="1">
      <alignment horizontal="center" vertical="center" wrapText="1"/>
      <protection/>
    </xf>
    <xf numFmtId="4" fontId="10" fillId="0" borderId="72" xfId="90" applyNumberFormat="1" applyFont="1" applyFill="1" applyBorder="1" applyAlignment="1" applyProtection="1">
      <alignment shrinkToFit="1"/>
      <protection/>
    </xf>
    <xf numFmtId="4" fontId="0" fillId="33" borderId="62" xfId="90" applyNumberFormat="1" applyFont="1" applyFill="1" applyBorder="1" applyAlignment="1" applyProtection="1">
      <alignment shrinkToFit="1"/>
      <protection/>
    </xf>
    <xf numFmtId="4" fontId="11" fillId="34" borderId="63" xfId="90" applyNumberFormat="1" applyFont="1" applyFill="1" applyBorder="1" applyAlignment="1" applyProtection="1">
      <alignment horizontal="right" shrinkToFit="1"/>
      <protection/>
    </xf>
    <xf numFmtId="4" fontId="11" fillId="35" borderId="63" xfId="90" applyNumberFormat="1" applyFont="1" applyFill="1" applyBorder="1" applyAlignment="1" applyProtection="1">
      <alignment horizontal="right" shrinkToFit="1"/>
      <protection/>
    </xf>
    <xf numFmtId="4" fontId="11" fillId="35" borderId="63" xfId="90" applyNumberFormat="1" applyFont="1" applyFill="1" applyBorder="1" applyAlignment="1" applyProtection="1">
      <alignment horizontal="center" vertical="center" wrapText="1"/>
      <protection/>
    </xf>
    <xf numFmtId="4" fontId="11" fillId="0" borderId="90" xfId="90" applyNumberFormat="1" applyFont="1" applyBorder="1" applyAlignment="1" applyProtection="1">
      <alignment horizontal="right" shrinkToFit="1"/>
      <protection/>
    </xf>
    <xf numFmtId="4" fontId="10" fillId="34" borderId="27" xfId="0" applyNumberFormat="1" applyFont="1" applyFill="1" applyBorder="1" applyAlignment="1" applyProtection="1">
      <alignment horizontal="right" shrinkToFit="1"/>
      <protection/>
    </xf>
    <xf numFmtId="4" fontId="0" fillId="35" borderId="27" xfId="90" applyNumberFormat="1" applyFont="1" applyFill="1" applyBorder="1" applyAlignment="1" applyProtection="1">
      <alignment horizontal="center" vertical="center" wrapText="1"/>
      <protection/>
    </xf>
    <xf numFmtId="4" fontId="0" fillId="0" borderId="91" xfId="90" applyNumberFormat="1" applyFont="1" applyBorder="1" applyAlignment="1" applyProtection="1">
      <alignment shrinkToFit="1"/>
      <protection/>
    </xf>
    <xf numFmtId="4" fontId="10" fillId="0" borderId="48" xfId="0" applyNumberFormat="1" applyFont="1" applyBorder="1" applyAlignment="1" applyProtection="1">
      <alignment horizontal="right" shrinkToFit="1"/>
      <protection/>
    </xf>
    <xf numFmtId="4" fontId="0" fillId="33" borderId="48" xfId="90" applyNumberFormat="1" applyFont="1" applyFill="1" applyBorder="1" applyAlignment="1" applyProtection="1">
      <alignment shrinkToFit="1"/>
      <protection/>
    </xf>
    <xf numFmtId="4" fontId="0" fillId="35" borderId="48" xfId="90" applyNumberFormat="1" applyFont="1" applyFill="1" applyBorder="1" applyAlignment="1" applyProtection="1">
      <alignment shrinkToFit="1"/>
      <protection/>
    </xf>
    <xf numFmtId="4" fontId="10" fillId="0" borderId="92" xfId="90" applyNumberFormat="1" applyFont="1" applyFill="1" applyBorder="1" applyAlignment="1" applyProtection="1">
      <alignment shrinkToFit="1"/>
      <protection/>
    </xf>
    <xf numFmtId="4" fontId="0" fillId="35" borderId="48" xfId="90" applyNumberFormat="1" applyFont="1" applyFill="1" applyBorder="1" applyAlignment="1" applyProtection="1">
      <alignment horizontal="right" vertical="center" wrapText="1"/>
      <protection/>
    </xf>
    <xf numFmtId="4" fontId="0" fillId="35" borderId="93" xfId="90" applyNumberFormat="1" applyFont="1" applyFill="1" applyBorder="1" applyAlignment="1" applyProtection="1">
      <alignment shrinkToFit="1"/>
      <protection/>
    </xf>
    <xf numFmtId="4" fontId="11" fillId="35" borderId="56" xfId="90" applyNumberFormat="1" applyFont="1" applyFill="1" applyBorder="1" applyAlignment="1" applyProtection="1">
      <alignment horizontal="center" vertical="center" wrapText="1"/>
      <protection/>
    </xf>
    <xf numFmtId="0" fontId="2" fillId="0" borderId="0" xfId="90" applyFont="1" applyAlignment="1" applyProtection="1">
      <alignment horizontal="right"/>
      <protection/>
    </xf>
    <xf numFmtId="176" fontId="13" fillId="0" borderId="0" xfId="16" applyFont="1" applyFill="1" applyBorder="1" applyAlignment="1" applyProtection="1">
      <alignment horizontal="left"/>
      <protection/>
    </xf>
    <xf numFmtId="0" fontId="9" fillId="0" borderId="0" xfId="90" applyNumberFormat="1" applyFont="1" applyAlignment="1" applyProtection="1">
      <alignment horizontal="center"/>
      <protection/>
    </xf>
    <xf numFmtId="176" fontId="14" fillId="0" borderId="0" xfId="16" applyFont="1" applyFill="1" applyBorder="1" applyAlignment="1" applyProtection="1">
      <alignment horizontal="left"/>
      <protection/>
    </xf>
    <xf numFmtId="0" fontId="3" fillId="0" borderId="0" xfId="90" applyFont="1" applyAlignment="1" applyProtection="1">
      <alignment horizontal="right"/>
      <protection/>
    </xf>
    <xf numFmtId="0" fontId="9" fillId="0" borderId="0" xfId="90" applyNumberFormat="1" applyFont="1" applyBorder="1" applyAlignment="1" applyProtection="1">
      <alignment horizontal="center"/>
      <protection/>
    </xf>
    <xf numFmtId="0" fontId="16" fillId="0" borderId="0" xfId="90" applyFont="1" applyAlignment="1" applyProtection="1">
      <alignment horizontal="left" vertical="top" wrapText="1"/>
      <protection/>
    </xf>
    <xf numFmtId="0" fontId="4" fillId="0" borderId="0" xfId="90" applyFont="1" applyAlignment="1" applyProtection="1">
      <alignment/>
      <protection/>
    </xf>
    <xf numFmtId="0" fontId="4" fillId="0" borderId="31" xfId="90" applyFont="1" applyBorder="1" applyAlignment="1" applyProtection="1">
      <alignment horizontal="center" vertical="center" wrapText="1"/>
      <protection/>
    </xf>
    <xf numFmtId="0" fontId="4" fillId="0" borderId="10" xfId="90" applyFont="1" applyBorder="1" applyAlignment="1" applyProtection="1">
      <alignment horizontal="center" vertical="center" wrapText="1"/>
      <protection/>
    </xf>
    <xf numFmtId="0" fontId="4" fillId="0" borderId="11" xfId="90" applyFont="1" applyBorder="1" applyAlignment="1" applyProtection="1">
      <alignment horizontal="center" vertical="center"/>
      <protection/>
    </xf>
    <xf numFmtId="0" fontId="4" fillId="0" borderId="85" xfId="90" applyFont="1" applyBorder="1" applyAlignment="1" applyProtection="1">
      <alignment horizontal="center" vertical="center"/>
      <protection/>
    </xf>
    <xf numFmtId="0" fontId="4" fillId="0" borderId="85" xfId="90" applyFont="1" applyFill="1" applyBorder="1" applyAlignment="1" applyProtection="1">
      <alignment horizontal="center" vertical="center"/>
      <protection/>
    </xf>
    <xf numFmtId="0" fontId="4" fillId="0" borderId="85" xfId="90" applyFont="1" applyFill="1" applyBorder="1" applyAlignment="1" applyProtection="1">
      <alignment horizontal="center" vertical="center" wrapText="1"/>
      <protection/>
    </xf>
    <xf numFmtId="0" fontId="4" fillId="0" borderId="15" xfId="90" applyFont="1" applyBorder="1" applyAlignment="1" applyProtection="1">
      <alignment horizontal="center" vertical="center" wrapText="1"/>
      <protection/>
    </xf>
    <xf numFmtId="0" fontId="4" fillId="0" borderId="94" xfId="90" applyFont="1" applyBorder="1" applyAlignment="1" applyProtection="1">
      <alignment horizontal="center" vertical="center"/>
      <protection/>
    </xf>
    <xf numFmtId="0" fontId="4" fillId="0" borderId="95" xfId="90" applyFont="1" applyBorder="1" applyAlignment="1" applyProtection="1">
      <alignment horizontal="center" vertical="center"/>
      <protection/>
    </xf>
    <xf numFmtId="0" fontId="4" fillId="0" borderId="95" xfId="90" applyFont="1" applyFill="1" applyBorder="1" applyAlignment="1" applyProtection="1">
      <alignment horizontal="center" vertical="center"/>
      <protection/>
    </xf>
    <xf numFmtId="0" fontId="4" fillId="0" borderId="95" xfId="90" applyFont="1" applyFill="1" applyBorder="1" applyAlignment="1" applyProtection="1">
      <alignment horizontal="center" vertical="center" wrapText="1"/>
      <protection/>
    </xf>
    <xf numFmtId="4" fontId="17" fillId="0" borderId="31" xfId="90" applyNumberFormat="1" applyFont="1" applyBorder="1" applyAlignment="1" applyProtection="1">
      <alignment horizontal="right" vertical="center" shrinkToFit="1"/>
      <protection/>
    </xf>
    <xf numFmtId="0" fontId="18" fillId="0" borderId="19" xfId="90" applyFont="1" applyBorder="1" applyAlignment="1" applyProtection="1">
      <alignment horizontal="center" vertical="top" shrinkToFit="1"/>
      <protection/>
    </xf>
    <xf numFmtId="0" fontId="3" fillId="39" borderId="58" xfId="0" applyFont="1" applyFill="1" applyBorder="1" applyAlignment="1" applyProtection="1">
      <alignment shrinkToFit="1"/>
      <protection/>
    </xf>
    <xf numFmtId="0" fontId="3" fillId="40" borderId="39" xfId="0" applyFont="1" applyFill="1" applyBorder="1" applyAlignment="1" applyProtection="1">
      <alignment shrinkToFit="1"/>
      <protection/>
    </xf>
    <xf numFmtId="0" fontId="3" fillId="40" borderId="39" xfId="0" applyFont="1" applyFill="1" applyBorder="1" applyAlignment="1" applyProtection="1">
      <alignment horizontal="left" shrinkToFit="1"/>
      <protection/>
    </xf>
    <xf numFmtId="0" fontId="19" fillId="40" borderId="39" xfId="0" applyNumberFormat="1" applyFont="1" applyFill="1" applyBorder="1" applyAlignment="1" applyProtection="1">
      <alignment horizontal="center" shrinkToFit="1"/>
      <protection/>
    </xf>
    <xf numFmtId="0" fontId="3" fillId="33" borderId="24" xfId="50" applyNumberFormat="1" applyFont="1" applyFill="1" applyBorder="1" applyAlignment="1" applyProtection="1">
      <alignment horizontal="right" shrinkToFit="1"/>
      <protection/>
    </xf>
    <xf numFmtId="0" fontId="18" fillId="0" borderId="25" xfId="90" applyFont="1" applyBorder="1" applyAlignment="1" applyProtection="1">
      <alignment horizontal="center" vertical="top" shrinkToFit="1"/>
      <protection/>
    </xf>
    <xf numFmtId="0" fontId="3" fillId="39" borderId="42" xfId="0" applyFont="1" applyFill="1" applyBorder="1" applyAlignment="1" applyProtection="1">
      <alignment shrinkToFit="1"/>
      <protection/>
    </xf>
    <xf numFmtId="0" fontId="3" fillId="40" borderId="31" xfId="0" applyFont="1" applyFill="1" applyBorder="1" applyAlignment="1" applyProtection="1">
      <alignment shrinkToFit="1"/>
      <protection/>
    </xf>
    <xf numFmtId="0" fontId="3" fillId="40" borderId="31" xfId="0" applyFont="1" applyFill="1" applyBorder="1" applyAlignment="1" applyProtection="1">
      <alignment horizontal="left" shrinkToFit="1"/>
      <protection/>
    </xf>
    <xf numFmtId="0" fontId="19" fillId="40" borderId="31" xfId="0" applyNumberFormat="1" applyFont="1" applyFill="1" applyBorder="1" applyAlignment="1" applyProtection="1">
      <alignment horizontal="center" shrinkToFit="1"/>
      <protection/>
    </xf>
    <xf numFmtId="0" fontId="3" fillId="33" borderId="96" xfId="50" applyNumberFormat="1" applyFont="1" applyFill="1" applyBorder="1" applyAlignment="1" applyProtection="1">
      <alignment horizontal="right" shrinkToFit="1"/>
      <protection/>
    </xf>
    <xf numFmtId="0" fontId="5" fillId="39" borderId="35" xfId="0" applyFont="1" applyFill="1" applyBorder="1" applyAlignment="1" applyProtection="1">
      <alignment shrinkToFit="1"/>
      <protection/>
    </xf>
    <xf numFmtId="0" fontId="5" fillId="40" borderId="17" xfId="0" applyFont="1" applyFill="1" applyBorder="1" applyAlignment="1" applyProtection="1">
      <alignment shrinkToFit="1"/>
      <protection/>
    </xf>
    <xf numFmtId="0" fontId="5" fillId="40" borderId="17" xfId="0" applyFont="1" applyFill="1" applyBorder="1" applyAlignment="1" applyProtection="1">
      <alignment horizontal="left" shrinkToFit="1"/>
      <protection/>
    </xf>
    <xf numFmtId="0" fontId="5" fillId="40" borderId="17" xfId="0" applyNumberFormat="1" applyFont="1" applyFill="1" applyBorder="1" applyAlignment="1" applyProtection="1">
      <alignment horizontal="center" shrinkToFit="1"/>
      <protection/>
    </xf>
    <xf numFmtId="0" fontId="5" fillId="33" borderId="17" xfId="0" applyNumberFormat="1" applyFont="1" applyFill="1" applyBorder="1" applyAlignment="1" applyProtection="1">
      <alignment horizontal="right" shrinkToFit="1"/>
      <protection/>
    </xf>
    <xf numFmtId="0" fontId="3" fillId="39" borderId="97" xfId="0" applyFont="1" applyFill="1" applyBorder="1" applyAlignment="1" applyProtection="1">
      <alignment shrinkToFit="1"/>
      <protection/>
    </xf>
    <xf numFmtId="0" fontId="3" fillId="40" borderId="27" xfId="0" applyFont="1" applyFill="1" applyBorder="1" applyAlignment="1" applyProtection="1">
      <alignment shrinkToFit="1"/>
      <protection/>
    </xf>
    <xf numFmtId="0" fontId="3" fillId="40" borderId="27" xfId="0" applyFont="1" applyFill="1" applyBorder="1" applyAlignment="1" applyProtection="1">
      <alignment horizontal="left" shrinkToFit="1"/>
      <protection/>
    </xf>
    <xf numFmtId="0" fontId="19" fillId="40" borderId="27" xfId="0" applyNumberFormat="1" applyFont="1" applyFill="1" applyBorder="1" applyAlignment="1" applyProtection="1">
      <alignment horizontal="center" shrinkToFit="1"/>
      <protection/>
    </xf>
    <xf numFmtId="0" fontId="3" fillId="33" borderId="48" xfId="39" applyNumberFormat="1" applyFont="1" applyFill="1" applyBorder="1" applyAlignment="1" applyProtection="1">
      <alignment horizontal="right" shrinkToFit="1"/>
      <protection/>
    </xf>
    <xf numFmtId="0" fontId="3" fillId="39" borderId="62" xfId="0" applyFont="1" applyFill="1" applyBorder="1" applyAlignment="1" applyProtection="1">
      <alignment shrinkToFit="1"/>
      <protection/>
    </xf>
    <xf numFmtId="0" fontId="5" fillId="39" borderId="98" xfId="0" applyFont="1" applyFill="1" applyBorder="1" applyAlignment="1" applyProtection="1">
      <alignment shrinkToFit="1"/>
      <protection/>
    </xf>
    <xf numFmtId="0" fontId="5" fillId="40" borderId="68" xfId="0" applyFont="1" applyFill="1" applyBorder="1" applyAlignment="1" applyProtection="1">
      <alignment shrinkToFit="1"/>
      <protection/>
    </xf>
    <xf numFmtId="0" fontId="5" fillId="40" borderId="68" xfId="0" applyFont="1" applyFill="1" applyBorder="1" applyAlignment="1" applyProtection="1">
      <alignment horizontal="left" shrinkToFit="1"/>
      <protection/>
    </xf>
    <xf numFmtId="0" fontId="5" fillId="40" borderId="68" xfId="0" applyNumberFormat="1" applyFont="1" applyFill="1" applyBorder="1" applyAlignment="1" applyProtection="1">
      <alignment horizontal="center" shrinkToFit="1"/>
      <protection/>
    </xf>
    <xf numFmtId="0" fontId="5" fillId="33" borderId="68" xfId="0" applyNumberFormat="1" applyFont="1" applyFill="1" applyBorder="1" applyAlignment="1" applyProtection="1">
      <alignment horizontal="right" shrinkToFit="1"/>
      <protection/>
    </xf>
    <xf numFmtId="0" fontId="3" fillId="0" borderId="62" xfId="0" applyFont="1" applyBorder="1" applyAlignment="1" applyProtection="1">
      <alignment shrinkToFit="1"/>
      <protection/>
    </xf>
    <xf numFmtId="0" fontId="3" fillId="33" borderId="31" xfId="0" applyFont="1" applyFill="1" applyBorder="1" applyAlignment="1" applyProtection="1">
      <alignment shrinkToFit="1"/>
      <protection/>
    </xf>
    <xf numFmtId="0" fontId="3" fillId="33" borderId="31" xfId="0" applyFont="1" applyFill="1" applyBorder="1" applyAlignment="1" applyProtection="1">
      <alignment horizontal="left" shrinkToFit="1"/>
      <protection/>
    </xf>
    <xf numFmtId="0" fontId="19" fillId="33" borderId="31" xfId="0" applyNumberFormat="1" applyFont="1" applyFill="1" applyBorder="1" applyAlignment="1" applyProtection="1">
      <alignment horizontal="center" shrinkToFit="1"/>
      <protection/>
    </xf>
    <xf numFmtId="0" fontId="3" fillId="33" borderId="48" xfId="50" applyNumberFormat="1" applyFont="1" applyFill="1" applyBorder="1" applyAlignment="1" applyProtection="1">
      <alignment horizontal="right" shrinkToFit="1"/>
      <protection/>
    </xf>
    <xf numFmtId="0" fontId="5" fillId="33" borderId="68" xfId="0" applyFont="1" applyFill="1" applyBorder="1" applyAlignment="1" applyProtection="1">
      <alignment shrinkToFit="1"/>
      <protection/>
    </xf>
    <xf numFmtId="0" fontId="5" fillId="33" borderId="68" xfId="0" applyFont="1" applyFill="1" applyBorder="1" applyAlignment="1" applyProtection="1">
      <alignment horizontal="left" shrinkToFit="1"/>
      <protection/>
    </xf>
    <xf numFmtId="0" fontId="5" fillId="33" borderId="68" xfId="0" applyNumberFormat="1" applyFont="1" applyFill="1" applyBorder="1" applyAlignment="1" applyProtection="1">
      <alignment horizontal="center" shrinkToFit="1"/>
      <protection/>
    </xf>
    <xf numFmtId="1" fontId="3" fillId="0" borderId="62" xfId="0" applyNumberFormat="1" applyFont="1" applyBorder="1" applyAlignment="1">
      <alignment shrinkToFit="1"/>
    </xf>
    <xf numFmtId="1" fontId="3" fillId="33" borderId="31" xfId="0" applyNumberFormat="1" applyFont="1" applyFill="1" applyBorder="1" applyAlignment="1">
      <alignment shrinkToFit="1"/>
    </xf>
    <xf numFmtId="1" fontId="3" fillId="33" borderId="31" xfId="0" applyNumberFormat="1" applyFont="1" applyFill="1" applyBorder="1" applyAlignment="1">
      <alignment horizontal="left" shrinkToFit="1"/>
    </xf>
    <xf numFmtId="0" fontId="19" fillId="40" borderId="50" xfId="0" applyNumberFormat="1" applyFont="1" applyFill="1" applyBorder="1" applyAlignment="1" applyProtection="1">
      <alignment horizontal="center" shrinkToFit="1"/>
      <protection/>
    </xf>
    <xf numFmtId="0" fontId="3" fillId="33" borderId="31" xfId="0" applyNumberFormat="1" applyFont="1" applyFill="1" applyBorder="1" applyAlignment="1" applyProtection="1">
      <alignment horizontal="right" shrinkToFit="1"/>
      <protection/>
    </xf>
    <xf numFmtId="0" fontId="3" fillId="0" borderId="67" xfId="50" applyFont="1" applyBorder="1" applyAlignment="1" applyProtection="1">
      <alignment shrinkToFit="1"/>
      <protection/>
    </xf>
    <xf numFmtId="0" fontId="3" fillId="33" borderId="48" xfId="50" applyFont="1" applyFill="1" applyBorder="1" applyAlignment="1" applyProtection="1">
      <alignment shrinkToFit="1"/>
      <protection/>
    </xf>
    <xf numFmtId="0" fontId="3" fillId="33" borderId="48" xfId="75" applyFont="1" applyFill="1" applyBorder="1" applyAlignment="1" applyProtection="1">
      <alignment horizontal="left" shrinkToFit="1"/>
      <protection/>
    </xf>
    <xf numFmtId="0" fontId="19" fillId="33" borderId="48" xfId="75" applyNumberFormat="1" applyFont="1" applyFill="1" applyBorder="1" applyAlignment="1" applyProtection="1">
      <alignment horizontal="center" shrinkToFit="1"/>
      <protection/>
    </xf>
    <xf numFmtId="0" fontId="3" fillId="33" borderId="48" xfId="82" applyNumberFormat="1" applyFont="1" applyFill="1" applyBorder="1" applyAlignment="1" applyProtection="1">
      <alignment horizontal="right" shrinkToFit="1"/>
      <protection/>
    </xf>
    <xf numFmtId="0" fontId="5" fillId="41" borderId="99" xfId="50" applyFont="1" applyFill="1" applyBorder="1" applyAlignment="1" applyProtection="1">
      <alignment shrinkToFit="1"/>
      <protection/>
    </xf>
    <xf numFmtId="0" fontId="5" fillId="33" borderId="36" xfId="50" applyFont="1" applyFill="1" applyBorder="1" applyAlignment="1" applyProtection="1">
      <alignment shrinkToFit="1"/>
      <protection/>
    </xf>
    <xf numFmtId="0" fontId="5" fillId="33" borderId="36" xfId="50" applyFont="1" applyFill="1" applyBorder="1" applyAlignment="1" applyProtection="1">
      <alignment horizontal="left" shrinkToFit="1"/>
      <protection/>
    </xf>
    <xf numFmtId="0" fontId="5" fillId="33" borderId="36" xfId="50" applyNumberFormat="1" applyFont="1" applyFill="1" applyBorder="1" applyAlignment="1" applyProtection="1">
      <alignment horizontal="center" shrinkToFit="1"/>
      <protection/>
    </xf>
    <xf numFmtId="0" fontId="3" fillId="0" borderId="100" xfId="75" applyFont="1" applyBorder="1" applyAlignment="1" applyProtection="1">
      <alignment/>
      <protection/>
    </xf>
    <xf numFmtId="0" fontId="3" fillId="33" borderId="48" xfId="75" applyFont="1" applyFill="1" applyBorder="1" applyAlignment="1" applyProtection="1">
      <alignment shrinkToFit="1"/>
      <protection/>
    </xf>
    <xf numFmtId="0" fontId="3" fillId="33" borderId="48" xfId="75" applyNumberFormat="1" applyFont="1" applyFill="1" applyBorder="1" applyAlignment="1" applyProtection="1">
      <alignment horizontal="right" shrinkToFit="1"/>
      <protection/>
    </xf>
    <xf numFmtId="0" fontId="5" fillId="42" borderId="101" xfId="75" applyFont="1" applyFill="1" applyBorder="1" applyAlignment="1" applyProtection="1">
      <alignment shrinkToFit="1"/>
      <protection/>
    </xf>
    <xf numFmtId="0" fontId="5" fillId="33" borderId="36" xfId="75" applyFont="1" applyFill="1" applyBorder="1" applyAlignment="1" applyProtection="1">
      <alignment shrinkToFit="1"/>
      <protection/>
    </xf>
    <xf numFmtId="0" fontId="5" fillId="33" borderId="36" xfId="75" applyNumberFormat="1" applyFont="1" applyFill="1" applyBorder="1" applyAlignment="1" applyProtection="1">
      <alignment horizontal="center" shrinkToFit="1"/>
      <protection/>
    </xf>
    <xf numFmtId="0" fontId="5" fillId="33" borderId="36" xfId="75" applyNumberFormat="1" applyFont="1" applyFill="1" applyBorder="1" applyAlignment="1" applyProtection="1">
      <alignment horizontal="right" shrinkToFit="1"/>
      <protection/>
    </xf>
    <xf numFmtId="0" fontId="5" fillId="43" borderId="102" xfId="50" applyFont="1" applyFill="1" applyBorder="1" applyAlignment="1" applyProtection="1">
      <alignment shrinkToFit="1"/>
      <protection/>
    </xf>
    <xf numFmtId="0" fontId="3" fillId="0" borderId="100" xfId="75" applyFont="1" applyBorder="1" applyAlignment="1" applyProtection="1">
      <alignment shrinkToFit="1"/>
      <protection/>
    </xf>
    <xf numFmtId="58" fontId="4" fillId="0" borderId="39" xfId="90" applyNumberFormat="1" applyFont="1" applyFill="1" applyBorder="1" applyAlignment="1" applyProtection="1">
      <alignment horizontal="center"/>
      <protection/>
    </xf>
    <xf numFmtId="3" fontId="4" fillId="0" borderId="85" xfId="90" applyNumberFormat="1" applyFont="1" applyFill="1" applyBorder="1" applyAlignment="1" applyProtection="1">
      <alignment horizontal="center" vertical="center" wrapText="1"/>
      <protection/>
    </xf>
    <xf numFmtId="0" fontId="4" fillId="0" borderId="12" xfId="90" applyFont="1" applyBorder="1" applyAlignment="1" applyProtection="1">
      <alignment horizontal="center" vertical="center" wrapText="1"/>
      <protection/>
    </xf>
    <xf numFmtId="0" fontId="4" fillId="0" borderId="103" xfId="90" applyFont="1" applyBorder="1" applyAlignment="1" applyProtection="1">
      <alignment horizontal="center" vertical="center" wrapText="1"/>
      <protection/>
    </xf>
    <xf numFmtId="49" fontId="4" fillId="0" borderId="63" xfId="90" applyNumberFormat="1" applyFont="1" applyBorder="1" applyAlignment="1" applyProtection="1">
      <alignment horizontal="center" vertical="center"/>
      <protection/>
    </xf>
    <xf numFmtId="58" fontId="4" fillId="0" borderId="63" xfId="90" applyNumberFormat="1" applyFont="1" applyBorder="1" applyAlignment="1" applyProtection="1">
      <alignment horizontal="center" vertical="center"/>
      <protection/>
    </xf>
    <xf numFmtId="3" fontId="4" fillId="0" borderId="63" xfId="90" applyNumberFormat="1" applyFont="1" applyBorder="1" applyAlignment="1" applyProtection="1">
      <alignment horizontal="center" vertical="center"/>
      <protection/>
    </xf>
    <xf numFmtId="3" fontId="4" fillId="0" borderId="95" xfId="90" applyNumberFormat="1" applyFont="1" applyFill="1" applyBorder="1" applyAlignment="1" applyProtection="1">
      <alignment horizontal="center" vertical="center" wrapText="1"/>
      <protection/>
    </xf>
    <xf numFmtId="0" fontId="4" fillId="0" borderId="104" xfId="90" applyFont="1" applyBorder="1" applyAlignment="1" applyProtection="1">
      <alignment horizontal="center" vertical="center" wrapText="1"/>
      <protection/>
    </xf>
    <xf numFmtId="0" fontId="4" fillId="0" borderId="105" xfId="90" applyFont="1" applyBorder="1" applyAlignment="1" applyProtection="1">
      <alignment horizontal="center" vertical="center" wrapText="1"/>
      <protection/>
    </xf>
    <xf numFmtId="1" fontId="18" fillId="0" borderId="39" xfId="90" applyNumberFormat="1" applyFont="1" applyBorder="1" applyAlignment="1" applyProtection="1">
      <alignment horizontal="right" shrinkToFit="1"/>
      <protection/>
    </xf>
    <xf numFmtId="58" fontId="18" fillId="0" borderId="39" xfId="90" applyNumberFormat="1" applyFont="1" applyBorder="1" applyAlignment="1" applyProtection="1">
      <alignment horizontal="right" shrinkToFit="1"/>
      <protection/>
    </xf>
    <xf numFmtId="4" fontId="18" fillId="0" borderId="39" xfId="90" applyNumberFormat="1" applyFont="1" applyBorder="1" applyAlignment="1" applyProtection="1">
      <alignment horizontal="right" shrinkToFit="1"/>
      <protection/>
    </xf>
    <xf numFmtId="4" fontId="18" fillId="0" borderId="39" xfId="90" applyNumberFormat="1" applyFont="1" applyFill="1" applyBorder="1" applyAlignment="1" applyProtection="1">
      <alignment shrinkToFit="1"/>
      <protection/>
    </xf>
    <xf numFmtId="4" fontId="18" fillId="0" borderId="39" xfId="90" applyNumberFormat="1" applyFont="1" applyBorder="1" applyAlignment="1" applyProtection="1">
      <alignment shrinkToFit="1"/>
      <protection/>
    </xf>
    <xf numFmtId="4" fontId="18" fillId="0" borderId="13" xfId="90" applyNumberFormat="1" applyFont="1" applyFill="1" applyBorder="1" applyAlignment="1" applyProtection="1">
      <alignment shrinkToFit="1"/>
      <protection/>
    </xf>
    <xf numFmtId="4" fontId="18" fillId="35" borderId="13" xfId="90" applyNumberFormat="1" applyFont="1" applyFill="1" applyBorder="1" applyAlignment="1" applyProtection="1">
      <alignment shrinkToFit="1"/>
      <protection/>
    </xf>
    <xf numFmtId="4" fontId="18" fillId="34" borderId="40" xfId="90" applyNumberFormat="1" applyFont="1" applyFill="1" applyBorder="1" applyAlignment="1" applyProtection="1">
      <alignment shrinkToFit="1"/>
      <protection/>
    </xf>
    <xf numFmtId="1" fontId="18" fillId="0" borderId="31" xfId="90" applyNumberFormat="1" applyFont="1" applyBorder="1" applyAlignment="1" applyProtection="1">
      <alignment horizontal="right" shrinkToFit="1"/>
      <protection/>
    </xf>
    <xf numFmtId="58" fontId="18" fillId="0" borderId="31" xfId="90" applyNumberFormat="1" applyFont="1" applyBorder="1" applyAlignment="1" applyProtection="1">
      <alignment horizontal="right" shrinkToFit="1"/>
      <protection/>
    </xf>
    <xf numFmtId="4" fontId="18" fillId="0" borderId="31" xfId="90" applyNumberFormat="1" applyFont="1" applyBorder="1" applyAlignment="1" applyProtection="1">
      <alignment horizontal="right" shrinkToFit="1"/>
      <protection/>
    </xf>
    <xf numFmtId="4" fontId="18" fillId="0" borderId="31" xfId="90" applyNumberFormat="1" applyFont="1" applyFill="1" applyBorder="1" applyAlignment="1" applyProtection="1">
      <alignment shrinkToFit="1"/>
      <protection/>
    </xf>
    <xf numFmtId="4" fontId="18" fillId="0" borderId="31" xfId="90" applyNumberFormat="1" applyFont="1" applyBorder="1" applyAlignment="1" applyProtection="1">
      <alignment shrinkToFit="1"/>
      <protection/>
    </xf>
    <xf numFmtId="4" fontId="18" fillId="0" borderId="91" xfId="90" applyNumberFormat="1" applyFont="1" applyFill="1" applyBorder="1" applyAlignment="1" applyProtection="1">
      <alignment shrinkToFit="1"/>
      <protection/>
    </xf>
    <xf numFmtId="4" fontId="18" fillId="35" borderId="91" xfId="90" applyNumberFormat="1" applyFont="1" applyFill="1" applyBorder="1" applyAlignment="1" applyProtection="1">
      <alignment shrinkToFit="1"/>
      <protection/>
    </xf>
    <xf numFmtId="4" fontId="18" fillId="34" borderId="32" xfId="90" applyNumberFormat="1" applyFont="1" applyFill="1" applyBorder="1" applyAlignment="1" applyProtection="1">
      <alignment shrinkToFit="1"/>
      <protection/>
    </xf>
    <xf numFmtId="1" fontId="20" fillId="0" borderId="17" xfId="90" applyNumberFormat="1" applyFont="1" applyBorder="1" applyAlignment="1" applyProtection="1">
      <alignment horizontal="right" shrinkToFit="1"/>
      <protection/>
    </xf>
    <xf numFmtId="58" fontId="20" fillId="0" borderId="17" xfId="90" applyNumberFormat="1" applyFont="1" applyBorder="1" applyAlignment="1" applyProtection="1">
      <alignment horizontal="right" shrinkToFit="1"/>
      <protection/>
    </xf>
    <xf numFmtId="4" fontId="5" fillId="0" borderId="17" xfId="90" applyNumberFormat="1" applyFont="1" applyBorder="1" applyAlignment="1" applyProtection="1">
      <alignment horizontal="right" shrinkToFit="1"/>
      <protection/>
    </xf>
    <xf numFmtId="4" fontId="5" fillId="0" borderId="106" xfId="90" applyNumberFormat="1" applyFont="1" applyBorder="1" applyAlignment="1" applyProtection="1">
      <alignment horizontal="right" shrinkToFit="1"/>
      <protection/>
    </xf>
    <xf numFmtId="4" fontId="5" fillId="35" borderId="106" xfId="90" applyNumberFormat="1" applyFont="1" applyFill="1" applyBorder="1" applyAlignment="1" applyProtection="1">
      <alignment horizontal="right" shrinkToFit="1"/>
      <protection/>
    </xf>
    <xf numFmtId="4" fontId="5" fillId="34" borderId="18" xfId="90" applyNumberFormat="1" applyFont="1" applyFill="1" applyBorder="1" applyAlignment="1" applyProtection="1">
      <alignment horizontal="right" shrinkToFit="1"/>
      <protection/>
    </xf>
    <xf numFmtId="1" fontId="20" fillId="0" borderId="68" xfId="90" applyNumberFormat="1" applyFont="1" applyBorder="1" applyAlignment="1" applyProtection="1">
      <alignment horizontal="right" shrinkToFit="1"/>
      <protection/>
    </xf>
    <xf numFmtId="58" fontId="20" fillId="0" borderId="68" xfId="90" applyNumberFormat="1" applyFont="1" applyBorder="1" applyAlignment="1" applyProtection="1">
      <alignment horizontal="right" shrinkToFit="1"/>
      <protection/>
    </xf>
    <xf numFmtId="4" fontId="5" fillId="0" borderId="68" xfId="90" applyNumberFormat="1" applyFont="1" applyBorder="1" applyAlignment="1" applyProtection="1">
      <alignment horizontal="right" shrinkToFit="1"/>
      <protection/>
    </xf>
    <xf numFmtId="4" fontId="5" fillId="0" borderId="55" xfId="90" applyNumberFormat="1" applyFont="1" applyBorder="1" applyAlignment="1" applyProtection="1">
      <alignment horizontal="right" shrinkToFit="1"/>
      <protection/>
    </xf>
    <xf numFmtId="4" fontId="5" fillId="35" borderId="55" xfId="90" applyNumberFormat="1" applyFont="1" applyFill="1" applyBorder="1" applyAlignment="1" applyProtection="1">
      <alignment horizontal="right" shrinkToFit="1"/>
      <protection/>
    </xf>
    <xf numFmtId="4" fontId="5" fillId="34" borderId="107" xfId="90" applyNumberFormat="1" applyFont="1" applyFill="1" applyBorder="1" applyAlignment="1" applyProtection="1">
      <alignment horizontal="right" shrinkToFit="1"/>
      <protection/>
    </xf>
    <xf numFmtId="0" fontId="9" fillId="0" borderId="0" xfId="90" applyFont="1" applyAlignment="1" applyProtection="1">
      <alignment horizontal="left" vertical="top"/>
      <protection/>
    </xf>
    <xf numFmtId="0" fontId="9" fillId="0" borderId="0" xfId="90" applyFont="1" applyAlignment="1" applyProtection="1">
      <alignment horizontal="left" vertical="top" wrapText="1"/>
      <protection/>
    </xf>
    <xf numFmtId="0" fontId="4" fillId="0" borderId="108" xfId="90" applyFont="1" applyBorder="1" applyAlignment="1" applyProtection="1">
      <alignment horizontal="center" vertical="center" wrapText="1"/>
      <protection/>
    </xf>
    <xf numFmtId="0" fontId="4" fillId="0" borderId="86" xfId="90" applyFont="1" applyFill="1" applyBorder="1" applyAlignment="1" applyProtection="1">
      <alignment horizontal="center" vertical="center" wrapText="1"/>
      <protection/>
    </xf>
    <xf numFmtId="0" fontId="4" fillId="0" borderId="109" xfId="92" applyFont="1" applyBorder="1" applyAlignment="1" applyProtection="1">
      <alignment horizontal="center" vertical="center" wrapText="1"/>
      <protection/>
    </xf>
    <xf numFmtId="0" fontId="4" fillId="0" borderId="24" xfId="92" applyFont="1" applyBorder="1" applyAlignment="1" applyProtection="1">
      <alignment horizontal="center" vertical="center" wrapText="1"/>
      <protection/>
    </xf>
    <xf numFmtId="0" fontId="4" fillId="0" borderId="110" xfId="90" applyFont="1" applyBorder="1" applyAlignment="1" applyProtection="1">
      <alignment horizontal="center" vertical="center" wrapText="1"/>
      <protection/>
    </xf>
    <xf numFmtId="0" fontId="4" fillId="0" borderId="111" xfId="90" applyFont="1" applyFill="1" applyBorder="1" applyAlignment="1" applyProtection="1">
      <alignment horizontal="center" vertical="center" wrapText="1"/>
      <protection/>
    </xf>
    <xf numFmtId="0" fontId="4" fillId="0" borderId="0" xfId="39" applyFont="1" applyFill="1" applyBorder="1" applyAlignment="1" applyProtection="1">
      <alignment horizontal="center" vertical="center" wrapText="1"/>
      <protection/>
    </xf>
    <xf numFmtId="0" fontId="4" fillId="0" borderId="101" xfId="92" applyFont="1" applyBorder="1" applyAlignment="1" applyProtection="1">
      <alignment horizontal="center" vertical="center" wrapText="1"/>
      <protection/>
    </xf>
    <xf numFmtId="0" fontId="4" fillId="0" borderId="36" xfId="92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wrapText="1"/>
    </xf>
    <xf numFmtId="4" fontId="18" fillId="35" borderId="14" xfId="90" applyNumberFormat="1" applyFont="1" applyFill="1" applyBorder="1" applyAlignment="1" applyProtection="1">
      <alignment shrinkToFit="1"/>
      <protection/>
    </xf>
    <xf numFmtId="4" fontId="18" fillId="0" borderId="84" xfId="90" applyNumberFormat="1" applyFont="1" applyFill="1" applyBorder="1" applyAlignment="1" applyProtection="1">
      <alignment shrinkToFit="1"/>
      <protection/>
    </xf>
    <xf numFmtId="0" fontId="21" fillId="39" borderId="42" xfId="0" applyFont="1" applyFill="1" applyBorder="1" applyAlignment="1" applyProtection="1">
      <alignment shrinkToFit="1"/>
      <protection/>
    </xf>
    <xf numFmtId="0" fontId="3" fillId="39" borderId="31" xfId="0" applyFont="1" applyFill="1" applyBorder="1" applyAlignment="1" applyProtection="1">
      <alignment shrinkToFit="1"/>
      <protection/>
    </xf>
    <xf numFmtId="4" fontId="18" fillId="35" borderId="112" xfId="90" applyNumberFormat="1" applyFont="1" applyFill="1" applyBorder="1" applyAlignment="1" applyProtection="1">
      <alignment shrinkToFit="1"/>
      <protection/>
    </xf>
    <xf numFmtId="4" fontId="18" fillId="0" borderId="73" xfId="90" applyNumberFormat="1" applyFont="1" applyFill="1" applyBorder="1" applyAlignment="1" applyProtection="1">
      <alignment shrinkToFit="1"/>
      <protection/>
    </xf>
    <xf numFmtId="4" fontId="5" fillId="35" borderId="113" xfId="90" applyNumberFormat="1" applyFont="1" applyFill="1" applyBorder="1" applyAlignment="1" applyProtection="1">
      <alignment horizontal="right" shrinkToFit="1"/>
      <protection/>
    </xf>
    <xf numFmtId="4" fontId="5" fillId="0" borderId="70" xfId="90" applyNumberFormat="1" applyFont="1" applyBorder="1" applyAlignment="1" applyProtection="1">
      <alignment horizontal="right" shrinkToFit="1"/>
      <protection/>
    </xf>
    <xf numFmtId="0" fontId="22" fillId="39" borderId="35" xfId="0" applyFont="1" applyFill="1" applyBorder="1" applyAlignment="1" applyProtection="1">
      <alignment shrinkToFit="1"/>
      <protection/>
    </xf>
    <xf numFmtId="0" fontId="5" fillId="39" borderId="17" xfId="0" applyFont="1" applyFill="1" applyBorder="1" applyAlignment="1" applyProtection="1">
      <alignment shrinkToFit="1"/>
      <protection/>
    </xf>
    <xf numFmtId="0" fontId="21" fillId="0" borderId="42" xfId="0" applyFont="1" applyBorder="1" applyAlignment="1" applyProtection="1">
      <alignment shrinkToFit="1"/>
      <protection/>
    </xf>
    <xf numFmtId="0" fontId="3" fillId="0" borderId="31" xfId="0" applyFont="1" applyBorder="1" applyAlignment="1" applyProtection="1">
      <alignment shrinkToFit="1"/>
      <protection/>
    </xf>
    <xf numFmtId="4" fontId="5" fillId="35" borderId="114" xfId="90" applyNumberFormat="1" applyFont="1" applyFill="1" applyBorder="1" applyAlignment="1" applyProtection="1">
      <alignment horizontal="right" shrinkToFit="1"/>
      <protection/>
    </xf>
    <xf numFmtId="4" fontId="5" fillId="0" borderId="89" xfId="90" applyNumberFormat="1" applyFont="1" applyBorder="1" applyAlignment="1" applyProtection="1">
      <alignment horizontal="right" shrinkToFit="1"/>
      <protection/>
    </xf>
    <xf numFmtId="0" fontId="22" fillId="39" borderId="54" xfId="0" applyFont="1" applyFill="1" applyBorder="1" applyAlignment="1" applyProtection="1">
      <alignment shrinkToFit="1"/>
      <protection/>
    </xf>
    <xf numFmtId="0" fontId="5" fillId="0" borderId="68" xfId="0" applyFont="1" applyBorder="1" applyAlignment="1" applyProtection="1">
      <alignment shrinkToFit="1"/>
      <protection/>
    </xf>
    <xf numFmtId="1" fontId="21" fillId="0" borderId="42" xfId="0" applyNumberFormat="1" applyFont="1" applyBorder="1" applyAlignment="1">
      <alignment shrinkToFit="1"/>
    </xf>
    <xf numFmtId="1" fontId="3" fillId="0" borderId="31" xfId="0" applyNumberFormat="1" applyFont="1" applyBorder="1" applyAlignment="1">
      <alignment shrinkToFit="1"/>
    </xf>
    <xf numFmtId="0" fontId="5" fillId="39" borderId="68" xfId="0" applyFont="1" applyFill="1" applyBorder="1" applyAlignment="1" applyProtection="1">
      <alignment shrinkToFit="1"/>
      <protection/>
    </xf>
    <xf numFmtId="0" fontId="21" fillId="0" borderId="100" xfId="50" applyFont="1" applyBorder="1" applyAlignment="1" applyProtection="1">
      <alignment shrinkToFit="1"/>
      <protection/>
    </xf>
    <xf numFmtId="0" fontId="3" fillId="0" borderId="48" xfId="50" applyFont="1" applyFill="1" applyBorder="1" applyAlignment="1" applyProtection="1">
      <alignment shrinkToFit="1"/>
      <protection/>
    </xf>
    <xf numFmtId="0" fontId="22" fillId="41" borderId="101" xfId="50" applyFont="1" applyFill="1" applyBorder="1" applyAlignment="1" applyProtection="1">
      <alignment shrinkToFit="1"/>
      <protection/>
    </xf>
    <xf numFmtId="0" fontId="5" fillId="0" borderId="36" xfId="50" applyFont="1" applyBorder="1" applyAlignment="1" applyProtection="1">
      <alignment shrinkToFit="1"/>
      <protection/>
    </xf>
    <xf numFmtId="0" fontId="22" fillId="43" borderId="35" xfId="50" applyFont="1" applyFill="1" applyBorder="1" applyAlignment="1" applyProtection="1">
      <alignment shrinkToFit="1"/>
      <protection/>
    </xf>
    <xf numFmtId="0" fontId="4" fillId="0" borderId="24" xfId="92" applyFont="1" applyFill="1" applyBorder="1" applyAlignment="1" applyProtection="1">
      <alignment horizontal="center" vertical="center" wrapText="1"/>
      <protection/>
    </xf>
    <xf numFmtId="0" fontId="4" fillId="0" borderId="24" xfId="39" applyFont="1" applyFill="1" applyBorder="1" applyAlignment="1" applyProtection="1">
      <alignment horizontal="center" vertical="center" wrapText="1"/>
      <protection/>
    </xf>
    <xf numFmtId="58" fontId="4" fillId="0" borderId="24" xfId="90" applyNumberFormat="1" applyFont="1" applyFill="1" applyBorder="1" applyAlignment="1" applyProtection="1">
      <alignment horizontal="center"/>
      <protection/>
    </xf>
    <xf numFmtId="0" fontId="4" fillId="0" borderId="24" xfId="90" applyFont="1" applyBorder="1" applyAlignment="1" applyProtection="1">
      <alignment horizontal="center" vertical="center" wrapText="1"/>
      <protection/>
    </xf>
    <xf numFmtId="0" fontId="4" fillId="0" borderId="75" xfId="90" applyFont="1" applyBorder="1" applyAlignment="1" applyProtection="1">
      <alignment horizontal="center" vertical="center" wrapText="1"/>
      <protection/>
    </xf>
    <xf numFmtId="0" fontId="4" fillId="0" borderId="36" xfId="39" applyFont="1" applyFill="1" applyBorder="1" applyAlignment="1" applyProtection="1">
      <alignment horizontal="center" vertical="center" wrapText="1"/>
      <protection/>
    </xf>
    <xf numFmtId="49" fontId="4" fillId="0" borderId="36" xfId="90" applyNumberFormat="1" applyFont="1" applyBorder="1" applyAlignment="1" applyProtection="1">
      <alignment horizontal="center" vertical="center"/>
      <protection/>
    </xf>
    <xf numFmtId="58" fontId="4" fillId="0" borderId="36" xfId="90" applyNumberFormat="1" applyFont="1" applyBorder="1" applyAlignment="1" applyProtection="1">
      <alignment horizontal="center" vertical="center"/>
      <protection/>
    </xf>
    <xf numFmtId="0" fontId="4" fillId="0" borderId="36" xfId="90" applyFont="1" applyBorder="1" applyAlignment="1" applyProtection="1">
      <alignment horizontal="center" vertical="center" wrapText="1"/>
      <protection/>
    </xf>
    <xf numFmtId="0" fontId="4" fillId="0" borderId="71" xfId="90" applyFont="1" applyBorder="1" applyAlignment="1" applyProtection="1">
      <alignment horizontal="center" vertical="center" wrapText="1"/>
      <protection/>
    </xf>
    <xf numFmtId="0" fontId="3" fillId="39" borderId="31" xfId="0" applyFont="1" applyFill="1" applyBorder="1" applyAlignment="1" applyProtection="1">
      <alignment horizontal="left" shrinkToFit="1"/>
      <protection/>
    </xf>
    <xf numFmtId="0" fontId="19" fillId="39" borderId="31" xfId="0" applyNumberFormat="1" applyFont="1" applyFill="1" applyBorder="1" applyAlignment="1" applyProtection="1">
      <alignment horizontal="center" shrinkToFit="1"/>
      <protection/>
    </xf>
    <xf numFmtId="0" fontId="3" fillId="42" borderId="96" xfId="50" applyNumberFormat="1" applyFont="1" applyFill="1" applyBorder="1" applyAlignment="1" applyProtection="1">
      <alignment horizontal="right" shrinkToFit="1"/>
      <protection/>
    </xf>
    <xf numFmtId="58" fontId="18" fillId="0" borderId="31" xfId="90" applyNumberFormat="1" applyFont="1" applyBorder="1" applyAlignment="1" applyProtection="1">
      <alignment horizontal="center" shrinkToFit="1"/>
      <protection/>
    </xf>
    <xf numFmtId="4" fontId="18" fillId="35" borderId="33" xfId="90" applyNumberFormat="1" applyFont="1" applyFill="1" applyBorder="1" applyAlignment="1" applyProtection="1">
      <alignment shrinkToFit="1"/>
      <protection/>
    </xf>
    <xf numFmtId="4" fontId="18" fillId="35" borderId="92" xfId="90" applyNumberFormat="1" applyFont="1" applyFill="1" applyBorder="1" applyAlignment="1" applyProtection="1">
      <alignment shrinkToFit="1"/>
      <protection/>
    </xf>
    <xf numFmtId="0" fontId="5" fillId="39" borderId="17" xfId="0" applyFont="1" applyFill="1" applyBorder="1" applyAlignment="1" applyProtection="1">
      <alignment horizontal="left" shrinkToFit="1"/>
      <protection/>
    </xf>
    <xf numFmtId="0" fontId="5" fillId="39" borderId="17" xfId="0" applyNumberFormat="1" applyFont="1" applyFill="1" applyBorder="1" applyAlignment="1" applyProtection="1">
      <alignment horizontal="center" shrinkToFit="1"/>
      <protection/>
    </xf>
    <xf numFmtId="0" fontId="5" fillId="42" borderId="17" xfId="0" applyNumberFormat="1" applyFont="1" applyFill="1" applyBorder="1" applyAlignment="1" applyProtection="1">
      <alignment horizontal="right" shrinkToFit="1"/>
      <protection/>
    </xf>
    <xf numFmtId="58" fontId="20" fillId="0" borderId="17" xfId="90" applyNumberFormat="1" applyFont="1" applyBorder="1" applyAlignment="1" applyProtection="1">
      <alignment horizontal="center" shrinkToFit="1"/>
      <protection/>
    </xf>
    <xf numFmtId="4" fontId="5" fillId="35" borderId="66" xfId="90" applyNumberFormat="1" applyFont="1" applyFill="1" applyBorder="1" applyAlignment="1" applyProtection="1">
      <alignment horizontal="right" shrinkToFit="1"/>
      <protection/>
    </xf>
    <xf numFmtId="4" fontId="5" fillId="35" borderId="83" xfId="90" applyNumberFormat="1" applyFont="1" applyFill="1" applyBorder="1" applyAlignment="1" applyProtection="1">
      <alignment horizontal="right" shrinkToFit="1"/>
      <protection/>
    </xf>
    <xf numFmtId="0" fontId="3" fillId="42" borderId="31" xfId="0" applyFont="1" applyFill="1" applyBorder="1" applyAlignment="1" applyProtection="1">
      <alignment horizontal="left" shrinkToFit="1"/>
      <protection/>
    </xf>
    <xf numFmtId="0" fontId="19" fillId="42" borderId="31" xfId="0" applyNumberFormat="1" applyFont="1" applyFill="1" applyBorder="1" applyAlignment="1" applyProtection="1">
      <alignment horizontal="center" shrinkToFit="1"/>
      <protection/>
    </xf>
    <xf numFmtId="0" fontId="3" fillId="42" borderId="48" xfId="50" applyNumberFormat="1" applyFont="1" applyFill="1" applyBorder="1" applyAlignment="1" applyProtection="1">
      <alignment horizontal="right" shrinkToFit="1"/>
      <protection/>
    </xf>
    <xf numFmtId="0" fontId="5" fillId="42" borderId="68" xfId="0" applyFont="1" applyFill="1" applyBorder="1" applyAlignment="1" applyProtection="1">
      <alignment horizontal="left" shrinkToFit="1"/>
      <protection/>
    </xf>
    <xf numFmtId="0" fontId="5" fillId="42" borderId="68" xfId="0" applyNumberFormat="1" applyFont="1" applyFill="1" applyBorder="1" applyAlignment="1" applyProtection="1">
      <alignment horizontal="center" shrinkToFit="1"/>
      <protection/>
    </xf>
    <xf numFmtId="0" fontId="5" fillId="42" borderId="68" xfId="0" applyNumberFormat="1" applyFont="1" applyFill="1" applyBorder="1" applyAlignment="1" applyProtection="1">
      <alignment horizontal="right" shrinkToFit="1"/>
      <protection/>
    </xf>
    <xf numFmtId="4" fontId="5" fillId="35" borderId="57" xfId="90" applyNumberFormat="1" applyFont="1" applyFill="1" applyBorder="1" applyAlignment="1" applyProtection="1">
      <alignment horizontal="right" shrinkToFit="1"/>
      <protection/>
    </xf>
    <xf numFmtId="4" fontId="5" fillId="35" borderId="77" xfId="90" applyNumberFormat="1" applyFont="1" applyFill="1" applyBorder="1" applyAlignment="1" applyProtection="1">
      <alignment horizontal="right" shrinkToFit="1"/>
      <protection/>
    </xf>
    <xf numFmtId="1" fontId="3" fillId="42" borderId="31" xfId="0" applyNumberFormat="1" applyFont="1" applyFill="1" applyBorder="1" applyAlignment="1">
      <alignment horizontal="left" shrinkToFit="1"/>
    </xf>
    <xf numFmtId="0" fontId="19" fillId="39" borderId="50" xfId="0" applyNumberFormat="1" applyFont="1" applyFill="1" applyBorder="1" applyAlignment="1" applyProtection="1">
      <alignment horizontal="center" shrinkToFit="1"/>
      <protection/>
    </xf>
    <xf numFmtId="0" fontId="3" fillId="42" borderId="31" xfId="0" applyNumberFormat="1" applyFont="1" applyFill="1" applyBorder="1" applyAlignment="1" applyProtection="1">
      <alignment horizontal="right" shrinkToFit="1"/>
      <protection/>
    </xf>
    <xf numFmtId="0" fontId="5" fillId="39" borderId="68" xfId="0" applyFont="1" applyFill="1" applyBorder="1" applyAlignment="1" applyProtection="1">
      <alignment horizontal="left" shrinkToFit="1"/>
      <protection/>
    </xf>
    <xf numFmtId="0" fontId="5" fillId="39" borderId="68" xfId="0" applyNumberFormat="1" applyFont="1" applyFill="1" applyBorder="1" applyAlignment="1" applyProtection="1">
      <alignment horizontal="center" shrinkToFit="1"/>
      <protection/>
    </xf>
    <xf numFmtId="0" fontId="3" fillId="42" borderId="48" xfId="75" applyFont="1" applyFill="1" applyBorder="1" applyAlignment="1" applyProtection="1">
      <alignment horizontal="left" shrinkToFit="1"/>
      <protection/>
    </xf>
    <xf numFmtId="0" fontId="19" fillId="42" borderId="48" xfId="75" applyNumberFormat="1" applyFont="1" applyFill="1" applyBorder="1" applyAlignment="1" applyProtection="1">
      <alignment horizontal="center" shrinkToFit="1"/>
      <protection/>
    </xf>
    <xf numFmtId="0" fontId="3" fillId="42" borderId="48" xfId="82" applyNumberFormat="1" applyFont="1" applyFill="1" applyBorder="1" applyAlignment="1" applyProtection="1">
      <alignment horizontal="right" shrinkToFit="1"/>
      <protection/>
    </xf>
    <xf numFmtId="0" fontId="5" fillId="42" borderId="36" xfId="50" applyFont="1" applyFill="1" applyBorder="1" applyAlignment="1" applyProtection="1">
      <alignment horizontal="left" shrinkToFit="1"/>
      <protection/>
    </xf>
    <xf numFmtId="0" fontId="5" fillId="42" borderId="36" xfId="50" applyNumberFormat="1" applyFont="1" applyFill="1" applyBorder="1" applyAlignment="1" applyProtection="1">
      <alignment horizontal="center" shrinkToFit="1"/>
      <protection/>
    </xf>
    <xf numFmtId="1" fontId="11" fillId="0" borderId="106" xfId="90" applyNumberFormat="1" applyFont="1" applyBorder="1" applyAlignment="1" applyProtection="1">
      <alignment horizontal="right" shrinkToFit="1"/>
      <protection/>
    </xf>
    <xf numFmtId="58" fontId="0" fillId="0" borderId="48" xfId="90" applyNumberFormat="1" applyFont="1" applyBorder="1" applyAlignment="1" applyProtection="1">
      <alignment horizontal="right" shrinkToFit="1"/>
      <protection/>
    </xf>
    <xf numFmtId="4" fontId="0" fillId="0" borderId="67" xfId="90" applyNumberFormat="1" applyFont="1" applyBorder="1" applyAlignment="1" applyProtection="1">
      <alignment horizontal="right" shrinkToFit="1"/>
      <protection/>
    </xf>
    <xf numFmtId="0" fontId="10" fillId="0" borderId="115" xfId="90" applyFont="1" applyBorder="1" applyAlignment="1" applyProtection="1">
      <alignment horizontal="left" shrinkToFit="1"/>
      <protection/>
    </xf>
    <xf numFmtId="0" fontId="10" fillId="0" borderId="100" xfId="90" applyFont="1" applyBorder="1" applyAlignment="1" applyProtection="1">
      <alignment horizontal="left" shrinkToFit="1"/>
      <protection/>
    </xf>
    <xf numFmtId="0" fontId="11" fillId="0" borderId="101" xfId="90" applyFont="1" applyBorder="1" applyAlignment="1" applyProtection="1">
      <alignment horizontal="left" shrinkToFit="1"/>
      <protection/>
    </xf>
    <xf numFmtId="1" fontId="11" fillId="0" borderId="68" xfId="90" applyNumberFormat="1" applyFont="1" applyBorder="1" applyAlignment="1" applyProtection="1">
      <alignment horizontal="right" shrinkToFit="1"/>
      <protection/>
    </xf>
    <xf numFmtId="1" fontId="12" fillId="0" borderId="36" xfId="90" applyNumberFormat="1" applyFont="1" applyBorder="1" applyAlignment="1" applyProtection="1">
      <alignment horizontal="right" shrinkToFit="1"/>
      <protection/>
    </xf>
    <xf numFmtId="58" fontId="12" fillId="0" borderId="36" xfId="90" applyNumberFormat="1" applyFont="1" applyBorder="1" applyAlignment="1" applyProtection="1">
      <alignment horizontal="right" shrinkToFit="1"/>
      <protection/>
    </xf>
    <xf numFmtId="4" fontId="11" fillId="0" borderId="107" xfId="90" applyNumberFormat="1" applyFont="1" applyBorder="1" applyAlignment="1" applyProtection="1">
      <alignment horizontal="right" shrinkToFit="1"/>
      <protection/>
    </xf>
    <xf numFmtId="1" fontId="0" fillId="0" borderId="44" xfId="90" applyNumberFormat="1" applyFont="1" applyBorder="1" applyAlignment="1" applyProtection="1">
      <alignment horizontal="right" shrinkToFit="1"/>
      <protection/>
    </xf>
    <xf numFmtId="58" fontId="0" fillId="0" borderId="63" xfId="0" applyNumberFormat="1" applyFont="1" applyBorder="1" applyAlignment="1" applyProtection="1">
      <alignment horizontal="right" shrinkToFit="1"/>
      <protection/>
    </xf>
    <xf numFmtId="4" fontId="0" fillId="0" borderId="46" xfId="90" applyNumberFormat="1" applyFont="1" applyBorder="1" applyAlignment="1" applyProtection="1">
      <alignment horizontal="right" shrinkToFit="1"/>
      <protection/>
    </xf>
    <xf numFmtId="0" fontId="10" fillId="0" borderId="116" xfId="90" applyFont="1" applyBorder="1" applyAlignment="1" applyProtection="1">
      <alignment horizontal="left" shrinkToFit="1"/>
      <protection/>
    </xf>
    <xf numFmtId="1" fontId="0" fillId="0" borderId="96" xfId="90" applyNumberFormat="1" applyFont="1" applyBorder="1" applyAlignment="1" applyProtection="1">
      <alignment horizontal="right" shrinkToFit="1"/>
      <protection/>
    </xf>
    <xf numFmtId="58" fontId="0" fillId="0" borderId="96" xfId="90" applyNumberFormat="1" applyFont="1" applyBorder="1" applyAlignment="1" applyProtection="1">
      <alignment horizontal="right" shrinkToFit="1"/>
      <protection/>
    </xf>
    <xf numFmtId="4" fontId="0" fillId="0" borderId="96" xfId="90" applyNumberFormat="1" applyFont="1" applyBorder="1" applyAlignment="1" applyProtection="1">
      <alignment horizontal="right" shrinkToFit="1"/>
      <protection/>
    </xf>
    <xf numFmtId="4" fontId="0" fillId="0" borderId="117" xfId="90" applyNumberFormat="1" applyFont="1" applyBorder="1" applyAlignment="1" applyProtection="1">
      <alignment horizontal="right" shrinkToFit="1"/>
      <protection/>
    </xf>
    <xf numFmtId="4" fontId="0" fillId="33" borderId="33" xfId="90" applyNumberFormat="1" applyFont="1" applyFill="1" applyBorder="1" applyAlignment="1" applyProtection="1">
      <alignment horizontal="right" shrinkToFit="1"/>
      <protection/>
    </xf>
    <xf numFmtId="4" fontId="11" fillId="0" borderId="45" xfId="90" applyNumberFormat="1" applyFont="1" applyBorder="1" applyAlignment="1" applyProtection="1">
      <alignment horizontal="right" shrinkToFit="1"/>
      <protection/>
    </xf>
    <xf numFmtId="4" fontId="11" fillId="0" borderId="37" xfId="90" applyNumberFormat="1" applyFont="1" applyBorder="1" applyAlignment="1" applyProtection="1">
      <alignment horizontal="right" shrinkToFit="1"/>
      <protection/>
    </xf>
    <xf numFmtId="4" fontId="10" fillId="0" borderId="48" xfId="90" applyNumberFormat="1" applyFont="1" applyBorder="1" applyAlignment="1" applyProtection="1">
      <alignment horizontal="right" shrinkToFit="1"/>
      <protection/>
    </xf>
    <xf numFmtId="4" fontId="11" fillId="33" borderId="107" xfId="90" applyNumberFormat="1" applyFont="1" applyFill="1" applyBorder="1" applyAlignment="1" applyProtection="1">
      <alignment horizontal="right" shrinkToFit="1"/>
      <protection/>
    </xf>
    <xf numFmtId="4" fontId="0" fillId="0" borderId="118" xfId="90" applyNumberFormat="1" applyFont="1" applyBorder="1" applyAlignment="1" applyProtection="1">
      <alignment horizontal="right" shrinkToFit="1"/>
      <protection/>
    </xf>
    <xf numFmtId="4" fontId="10" fillId="0" borderId="27" xfId="90" applyNumberFormat="1" applyFont="1" applyBorder="1" applyAlignment="1" applyProtection="1">
      <alignment horizontal="right" shrinkToFit="1"/>
      <protection/>
    </xf>
    <xf numFmtId="4" fontId="0" fillId="0" borderId="119" xfId="90" applyNumberFormat="1" applyFont="1" applyBorder="1" applyAlignment="1" applyProtection="1">
      <alignment horizontal="right" shrinkToFit="1"/>
      <protection/>
    </xf>
    <xf numFmtId="4" fontId="0" fillId="0" borderId="120" xfId="90" applyNumberFormat="1" applyFont="1" applyBorder="1" applyAlignment="1" applyProtection="1">
      <alignment shrinkToFit="1"/>
      <protection/>
    </xf>
    <xf numFmtId="4" fontId="0" fillId="0" borderId="96" xfId="90" applyNumberFormat="1" applyFont="1" applyBorder="1" applyAlignment="1" applyProtection="1">
      <alignment shrinkToFit="1"/>
      <protection/>
    </xf>
    <xf numFmtId="4" fontId="10" fillId="0" borderId="96" xfId="0" applyNumberFormat="1" applyFont="1" applyBorder="1" applyAlignment="1" applyProtection="1">
      <alignment horizontal="right" shrinkToFit="1"/>
      <protection/>
    </xf>
    <xf numFmtId="4" fontId="10" fillId="34" borderId="96" xfId="0" applyNumberFormat="1" applyFont="1" applyFill="1" applyBorder="1" applyAlignment="1" applyProtection="1">
      <alignment horizontal="right" shrinkToFit="1"/>
      <protection/>
    </xf>
    <xf numFmtId="4" fontId="0" fillId="35" borderId="96" xfId="90" applyNumberFormat="1" applyFont="1" applyFill="1" applyBorder="1" applyAlignment="1" applyProtection="1">
      <alignment shrinkToFit="1"/>
      <protection/>
    </xf>
    <xf numFmtId="4" fontId="0" fillId="35" borderId="96" xfId="90" applyNumberFormat="1" applyFont="1" applyFill="1" applyBorder="1" applyAlignment="1" applyProtection="1">
      <alignment horizontal="center" vertical="center" wrapText="1"/>
      <protection/>
    </xf>
    <xf numFmtId="4" fontId="10" fillId="0" borderId="121" xfId="90" applyNumberFormat="1" applyFont="1" applyFill="1" applyBorder="1" applyAlignment="1" applyProtection="1">
      <alignment shrinkToFit="1"/>
      <protection/>
    </xf>
    <xf numFmtId="4" fontId="10" fillId="34" borderId="48" xfId="0" applyNumberFormat="1" applyFont="1" applyFill="1" applyBorder="1" applyAlignment="1" applyProtection="1">
      <alignment horizontal="right" shrinkToFit="1"/>
      <protection/>
    </xf>
    <xf numFmtId="4" fontId="10" fillId="0" borderId="76" xfId="90" applyNumberFormat="1" applyFont="1" applyFill="1" applyBorder="1" applyAlignment="1" applyProtection="1">
      <alignment shrinkToFit="1"/>
      <protection/>
    </xf>
    <xf numFmtId="4" fontId="11" fillId="34" borderId="36" xfId="90" applyNumberFormat="1" applyFont="1" applyFill="1" applyBorder="1" applyAlignment="1" applyProtection="1">
      <alignment horizontal="right" shrinkToFit="1"/>
      <protection/>
    </xf>
    <xf numFmtId="4" fontId="11" fillId="35" borderId="36" xfId="90" applyNumberFormat="1" applyFont="1" applyFill="1" applyBorder="1" applyAlignment="1" applyProtection="1">
      <alignment horizontal="right" shrinkToFit="1"/>
      <protection/>
    </xf>
    <xf numFmtId="4" fontId="11" fillId="35" borderId="36" xfId="90" applyNumberFormat="1" applyFont="1" applyFill="1" applyBorder="1" applyAlignment="1" applyProtection="1">
      <alignment horizontal="center" vertical="center" wrapText="1"/>
      <protection/>
    </xf>
    <xf numFmtId="4" fontId="10" fillId="0" borderId="50" xfId="0" applyNumberFormat="1" applyFont="1" applyBorder="1" applyAlignment="1" applyProtection="1">
      <alignment horizontal="right" shrinkToFit="1"/>
      <protection/>
    </xf>
    <xf numFmtId="4" fontId="10" fillId="0" borderId="78" xfId="90" applyNumberFormat="1" applyFont="1" applyFill="1" applyBorder="1" applyAlignment="1" applyProtection="1">
      <alignment shrinkToFit="1"/>
      <protection/>
    </xf>
    <xf numFmtId="4" fontId="0" fillId="0" borderId="97" xfId="90" applyNumberFormat="1" applyFont="1" applyBorder="1" applyAlignment="1" applyProtection="1">
      <alignment shrinkToFit="1"/>
      <protection/>
    </xf>
    <xf numFmtId="0" fontId="5" fillId="39" borderId="122" xfId="0" applyFont="1" applyFill="1" applyBorder="1" applyAlignment="1" applyProtection="1">
      <alignment shrinkToFit="1"/>
      <protection/>
    </xf>
    <xf numFmtId="0" fontId="5" fillId="40" borderId="63" xfId="0" applyFont="1" applyFill="1" applyBorder="1" applyAlignment="1" applyProtection="1">
      <alignment shrinkToFit="1"/>
      <protection/>
    </xf>
    <xf numFmtId="0" fontId="5" fillId="40" borderId="63" xfId="0" applyFont="1" applyFill="1" applyBorder="1" applyAlignment="1" applyProtection="1">
      <alignment horizontal="left" shrinkToFit="1"/>
      <protection/>
    </xf>
    <xf numFmtId="0" fontId="5" fillId="40" borderId="63" xfId="0" applyNumberFormat="1" applyFont="1" applyFill="1" applyBorder="1" applyAlignment="1" applyProtection="1">
      <alignment horizontal="center" shrinkToFit="1"/>
      <protection/>
    </xf>
    <xf numFmtId="0" fontId="5" fillId="33" borderId="63" xfId="0" applyNumberFormat="1" applyFont="1" applyFill="1" applyBorder="1" applyAlignment="1" applyProtection="1">
      <alignment horizontal="right" shrinkToFit="1"/>
      <protection/>
    </xf>
    <xf numFmtId="0" fontId="3" fillId="39" borderId="109" xfId="50" applyFont="1" applyFill="1" applyBorder="1" applyAlignment="1" applyProtection="1">
      <alignment shrinkToFit="1"/>
      <protection/>
    </xf>
    <xf numFmtId="0" fontId="3" fillId="40" borderId="24" xfId="50" applyFont="1" applyFill="1" applyBorder="1" applyAlignment="1" applyProtection="1">
      <alignment shrinkToFit="1"/>
      <protection/>
    </xf>
    <xf numFmtId="0" fontId="19" fillId="40" borderId="24" xfId="50" applyNumberFormat="1" applyFont="1" applyFill="1" applyBorder="1" applyAlignment="1" applyProtection="1">
      <alignment horizontal="center" shrinkToFit="1"/>
      <protection/>
    </xf>
    <xf numFmtId="0" fontId="3" fillId="39" borderId="100" xfId="50" applyFont="1" applyFill="1" applyBorder="1" applyAlignment="1" applyProtection="1">
      <alignment shrinkToFit="1"/>
      <protection/>
    </xf>
    <xf numFmtId="0" fontId="3" fillId="40" borderId="48" xfId="50" applyFont="1" applyFill="1" applyBorder="1" applyAlignment="1" applyProtection="1">
      <alignment shrinkToFit="1"/>
      <protection/>
    </xf>
    <xf numFmtId="0" fontId="19" fillId="40" borderId="48" xfId="50" applyNumberFormat="1" applyFont="1" applyFill="1" applyBorder="1" applyAlignment="1" applyProtection="1">
      <alignment horizontal="center" shrinkToFit="1"/>
      <protection/>
    </xf>
    <xf numFmtId="0" fontId="5" fillId="39" borderId="35" xfId="50" applyFont="1" applyFill="1" applyBorder="1" applyAlignment="1" applyProtection="1">
      <alignment shrinkToFit="1"/>
      <protection/>
    </xf>
    <xf numFmtId="0" fontId="5" fillId="40" borderId="17" xfId="50" applyFont="1" applyFill="1" applyBorder="1" applyAlignment="1" applyProtection="1">
      <alignment shrinkToFit="1"/>
      <protection/>
    </xf>
    <xf numFmtId="0" fontId="5" fillId="40" borderId="17" xfId="50" applyNumberFormat="1" applyFont="1" applyFill="1" applyBorder="1" applyAlignment="1" applyProtection="1">
      <alignment horizontal="center" shrinkToFit="1"/>
      <protection/>
    </xf>
    <xf numFmtId="0" fontId="5" fillId="33" borderId="17" xfId="50" applyNumberFormat="1" applyFont="1" applyFill="1" applyBorder="1" applyAlignment="1" applyProtection="1">
      <alignment horizontal="right" shrinkToFit="1"/>
      <protection/>
    </xf>
    <xf numFmtId="0" fontId="3" fillId="39" borderId="67" xfId="0" applyFont="1" applyFill="1" applyBorder="1" applyAlignment="1" applyProtection="1">
      <alignment shrinkToFit="1"/>
      <protection/>
    </xf>
    <xf numFmtId="0" fontId="3" fillId="40" borderId="48" xfId="0" applyFont="1" applyFill="1" applyBorder="1" applyAlignment="1" applyProtection="1">
      <alignment shrinkToFit="1"/>
      <protection/>
    </xf>
    <xf numFmtId="0" fontId="3" fillId="40" borderId="48" xfId="0" applyFont="1" applyFill="1" applyBorder="1" applyAlignment="1" applyProtection="1">
      <alignment horizontal="left" shrinkToFit="1"/>
      <protection/>
    </xf>
    <xf numFmtId="0" fontId="19" fillId="40" borderId="48" xfId="0" applyNumberFormat="1" applyFont="1" applyFill="1" applyBorder="1" applyAlignment="1" applyProtection="1">
      <alignment horizontal="center" shrinkToFit="1"/>
      <protection/>
    </xf>
    <xf numFmtId="0" fontId="5" fillId="43" borderId="99" xfId="50" applyFont="1" applyFill="1" applyBorder="1" applyAlignment="1" applyProtection="1">
      <alignment shrinkToFit="1"/>
      <protection/>
    </xf>
    <xf numFmtId="0" fontId="5" fillId="40" borderId="36" xfId="0" applyFont="1" applyFill="1" applyBorder="1" applyAlignment="1" applyProtection="1">
      <alignment shrinkToFit="1"/>
      <protection/>
    </xf>
    <xf numFmtId="0" fontId="5" fillId="40" borderId="36" xfId="0" applyFont="1" applyFill="1" applyBorder="1" applyAlignment="1" applyProtection="1">
      <alignment horizontal="left" shrinkToFit="1"/>
      <protection/>
    </xf>
    <xf numFmtId="0" fontId="5" fillId="40" borderId="36" xfId="0" applyNumberFormat="1" applyFont="1" applyFill="1" applyBorder="1" applyAlignment="1" applyProtection="1">
      <alignment horizontal="center" shrinkToFit="1"/>
      <protection/>
    </xf>
    <xf numFmtId="0" fontId="5" fillId="33" borderId="36" xfId="0" applyNumberFormat="1" applyFont="1" applyFill="1" applyBorder="1" applyAlignment="1" applyProtection="1">
      <alignment horizontal="right" shrinkToFit="1"/>
      <protection/>
    </xf>
    <xf numFmtId="0" fontId="5" fillId="42" borderId="101" xfId="75" applyFont="1" applyFill="1" applyBorder="1" applyAlignment="1" applyProtection="1">
      <alignment/>
      <protection/>
    </xf>
    <xf numFmtId="0" fontId="3" fillId="0" borderId="67" xfId="0" applyFont="1" applyBorder="1" applyAlignment="1" applyProtection="1">
      <alignment shrinkToFit="1"/>
      <protection/>
    </xf>
    <xf numFmtId="0" fontId="3" fillId="33" borderId="48" xfId="0" applyFont="1" applyFill="1" applyBorder="1" applyAlignment="1" applyProtection="1">
      <alignment shrinkToFit="1"/>
      <protection/>
    </xf>
    <xf numFmtId="0" fontId="19" fillId="33" borderId="48" xfId="0" applyNumberFormat="1" applyFont="1" applyFill="1" applyBorder="1" applyAlignment="1" applyProtection="1">
      <alignment horizontal="center" shrinkToFit="1"/>
      <protection/>
    </xf>
    <xf numFmtId="0" fontId="5" fillId="42" borderId="99" xfId="0" applyFont="1" applyFill="1" applyBorder="1" applyAlignment="1" applyProtection="1">
      <alignment shrinkToFit="1"/>
      <protection/>
    </xf>
    <xf numFmtId="0" fontId="5" fillId="33" borderId="36" xfId="0" applyFont="1" applyFill="1" applyBorder="1" applyAlignment="1" applyProtection="1">
      <alignment shrinkToFit="1"/>
      <protection/>
    </xf>
    <xf numFmtId="0" fontId="5" fillId="33" borderId="36" xfId="0" applyNumberFormat="1" applyFont="1" applyFill="1" applyBorder="1" applyAlignment="1" applyProtection="1">
      <alignment horizontal="center" shrinkToFit="1"/>
      <protection/>
    </xf>
    <xf numFmtId="0" fontId="5" fillId="43" borderId="122" xfId="50" applyFont="1" applyFill="1" applyBorder="1" applyAlignment="1" applyProtection="1">
      <alignment shrinkToFit="1"/>
      <protection/>
    </xf>
    <xf numFmtId="1" fontId="20" fillId="0" borderId="63" xfId="90" applyNumberFormat="1" applyFont="1" applyBorder="1" applyAlignment="1" applyProtection="1">
      <alignment horizontal="right" shrinkToFit="1"/>
      <protection/>
    </xf>
    <xf numFmtId="58" fontId="20" fillId="0" borderId="63" xfId="90" applyNumberFormat="1" applyFont="1" applyBorder="1" applyAlignment="1" applyProtection="1">
      <alignment horizontal="right" shrinkToFit="1"/>
      <protection/>
    </xf>
    <xf numFmtId="4" fontId="5" fillId="0" borderId="63" xfId="90" applyNumberFormat="1" applyFont="1" applyBorder="1" applyAlignment="1" applyProtection="1">
      <alignment horizontal="right" shrinkToFit="1"/>
      <protection/>
    </xf>
    <xf numFmtId="4" fontId="5" fillId="0" borderId="44" xfId="90" applyNumberFormat="1" applyFont="1" applyBorder="1" applyAlignment="1" applyProtection="1">
      <alignment horizontal="right" shrinkToFit="1"/>
      <protection/>
    </xf>
    <xf numFmtId="4" fontId="5" fillId="35" borderId="44" xfId="90" applyNumberFormat="1" applyFont="1" applyFill="1" applyBorder="1" applyAlignment="1" applyProtection="1">
      <alignment horizontal="right" shrinkToFit="1"/>
      <protection/>
    </xf>
    <xf numFmtId="4" fontId="5" fillId="34" borderId="123" xfId="90" applyNumberFormat="1" applyFont="1" applyFill="1" applyBorder="1" applyAlignment="1" applyProtection="1">
      <alignment horizontal="right" shrinkToFit="1"/>
      <protection/>
    </xf>
    <xf numFmtId="1" fontId="18" fillId="0" borderId="48" xfId="90" applyNumberFormat="1" applyFont="1" applyBorder="1" applyAlignment="1" applyProtection="1">
      <alignment horizontal="right" shrinkToFit="1"/>
      <protection/>
    </xf>
    <xf numFmtId="58" fontId="18" fillId="0" borderId="48" xfId="90" applyNumberFormat="1" applyFont="1" applyBorder="1" applyAlignment="1" applyProtection="1">
      <alignment horizontal="right" shrinkToFit="1"/>
      <protection/>
    </xf>
    <xf numFmtId="4" fontId="18" fillId="0" borderId="48" xfId="90" applyNumberFormat="1" applyFont="1" applyBorder="1" applyAlignment="1" applyProtection="1">
      <alignment horizontal="right" shrinkToFit="1"/>
      <protection/>
    </xf>
    <xf numFmtId="4" fontId="18" fillId="0" borderId="48" xfId="90" applyNumberFormat="1" applyFont="1" applyFill="1" applyBorder="1" applyAlignment="1" applyProtection="1">
      <alignment shrinkToFit="1"/>
      <protection/>
    </xf>
    <xf numFmtId="4" fontId="18" fillId="0" borderId="48" xfId="90" applyNumberFormat="1" applyFont="1" applyBorder="1" applyAlignment="1" applyProtection="1">
      <alignment shrinkToFit="1"/>
      <protection/>
    </xf>
    <xf numFmtId="4" fontId="18" fillId="35" borderId="48" xfId="90" applyNumberFormat="1" applyFont="1" applyFill="1" applyBorder="1" applyAlignment="1" applyProtection="1">
      <alignment shrinkToFit="1"/>
      <protection/>
    </xf>
    <xf numFmtId="4" fontId="18" fillId="34" borderId="48" xfId="90" applyNumberFormat="1" applyFont="1" applyFill="1" applyBorder="1" applyAlignment="1" applyProtection="1">
      <alignment shrinkToFit="1"/>
      <protection/>
    </xf>
    <xf numFmtId="1" fontId="20" fillId="0" borderId="36" xfId="90" applyNumberFormat="1" applyFont="1" applyBorder="1" applyAlignment="1" applyProtection="1">
      <alignment horizontal="right" shrinkToFit="1"/>
      <protection/>
    </xf>
    <xf numFmtId="58" fontId="20" fillId="0" borderId="36" xfId="90" applyNumberFormat="1" applyFont="1" applyBorder="1" applyAlignment="1" applyProtection="1">
      <alignment horizontal="right" shrinkToFit="1"/>
      <protection/>
    </xf>
    <xf numFmtId="4" fontId="5" fillId="0" borderId="36" xfId="90" applyNumberFormat="1" applyFont="1" applyBorder="1" applyAlignment="1" applyProtection="1">
      <alignment horizontal="right" shrinkToFit="1"/>
      <protection/>
    </xf>
    <xf numFmtId="4" fontId="5" fillId="35" borderId="36" xfId="90" applyNumberFormat="1" applyFont="1" applyFill="1" applyBorder="1" applyAlignment="1" applyProtection="1">
      <alignment horizontal="right" shrinkToFit="1"/>
      <protection/>
    </xf>
    <xf numFmtId="4" fontId="5" fillId="34" borderId="36" xfId="90" applyNumberFormat="1" applyFont="1" applyFill="1" applyBorder="1" applyAlignment="1" applyProtection="1">
      <alignment horizontal="right" shrinkToFit="1"/>
      <protection/>
    </xf>
    <xf numFmtId="4" fontId="5" fillId="35" borderId="68" xfId="90" applyNumberFormat="1" applyFont="1" applyFill="1" applyBorder="1" applyAlignment="1" applyProtection="1">
      <alignment horizontal="right" shrinkToFit="1"/>
      <protection/>
    </xf>
    <xf numFmtId="1" fontId="18" fillId="0" borderId="50" xfId="90" applyNumberFormat="1" applyFont="1" applyBorder="1" applyAlignment="1" applyProtection="1">
      <alignment horizontal="right" shrinkToFit="1"/>
      <protection/>
    </xf>
    <xf numFmtId="58" fontId="18" fillId="0" borderId="50" xfId="90" applyNumberFormat="1" applyFont="1" applyBorder="1" applyAlignment="1" applyProtection="1">
      <alignment horizontal="right" shrinkToFit="1"/>
      <protection/>
    </xf>
    <xf numFmtId="4" fontId="18" fillId="0" borderId="50" xfId="90" applyNumberFormat="1" applyFont="1" applyBorder="1" applyAlignment="1" applyProtection="1">
      <alignment horizontal="right" shrinkToFit="1"/>
      <protection/>
    </xf>
    <xf numFmtId="4" fontId="18" fillId="0" borderId="50" xfId="90" applyNumberFormat="1" applyFont="1" applyFill="1" applyBorder="1" applyAlignment="1" applyProtection="1">
      <alignment shrinkToFit="1"/>
      <protection/>
    </xf>
    <xf numFmtId="4" fontId="18" fillId="0" borderId="50" xfId="90" applyNumberFormat="1" applyFont="1" applyBorder="1" applyAlignment="1" applyProtection="1">
      <alignment shrinkToFit="1"/>
      <protection/>
    </xf>
    <xf numFmtId="4" fontId="18" fillId="0" borderId="124" xfId="90" applyNumberFormat="1" applyFont="1" applyFill="1" applyBorder="1" applyAlignment="1" applyProtection="1">
      <alignment shrinkToFit="1"/>
      <protection/>
    </xf>
    <xf numFmtId="4" fontId="18" fillId="35" borderId="124" xfId="90" applyNumberFormat="1" applyFont="1" applyFill="1" applyBorder="1" applyAlignment="1" applyProtection="1">
      <alignment shrinkToFit="1"/>
      <protection/>
    </xf>
    <xf numFmtId="4" fontId="18" fillId="34" borderId="51" xfId="90" applyNumberFormat="1" applyFont="1" applyFill="1" applyBorder="1" applyAlignment="1" applyProtection="1">
      <alignment shrinkToFit="1"/>
      <protection/>
    </xf>
    <xf numFmtId="0" fontId="22" fillId="39" borderId="43" xfId="0" applyFont="1" applyFill="1" applyBorder="1" applyAlignment="1" applyProtection="1">
      <alignment shrinkToFit="1"/>
      <protection/>
    </xf>
    <xf numFmtId="0" fontId="5" fillId="39" borderId="63" xfId="0" applyFont="1" applyFill="1" applyBorder="1" applyAlignment="1" applyProtection="1">
      <alignment shrinkToFit="1"/>
      <protection/>
    </xf>
    <xf numFmtId="0" fontId="21" fillId="39" borderId="58" xfId="0" applyFont="1" applyFill="1" applyBorder="1" applyAlignment="1" applyProtection="1">
      <alignment shrinkToFit="1"/>
      <protection/>
    </xf>
    <xf numFmtId="0" fontId="3" fillId="39" borderId="39" xfId="0" applyFont="1" applyFill="1" applyBorder="1" applyAlignment="1" applyProtection="1">
      <alignment shrinkToFit="1"/>
      <protection/>
    </xf>
    <xf numFmtId="0" fontId="21" fillId="39" borderId="115" xfId="50" applyFont="1" applyFill="1" applyBorder="1" applyAlignment="1" applyProtection="1">
      <alignment shrinkToFit="1"/>
      <protection/>
    </xf>
    <xf numFmtId="0" fontId="3" fillId="39" borderId="96" xfId="50" applyFont="1" applyFill="1" applyBorder="1" applyAlignment="1" applyProtection="1">
      <alignment shrinkToFit="1"/>
      <protection/>
    </xf>
    <xf numFmtId="0" fontId="21" fillId="39" borderId="100" xfId="50" applyFont="1" applyFill="1" applyBorder="1" applyAlignment="1" applyProtection="1">
      <alignment shrinkToFit="1"/>
      <protection/>
    </xf>
    <xf numFmtId="0" fontId="3" fillId="39" borderId="48" xfId="50" applyFont="1" applyFill="1" applyBorder="1" applyAlignment="1" applyProtection="1">
      <alignment shrinkToFit="1"/>
      <protection/>
    </xf>
    <xf numFmtId="0" fontId="22" fillId="39" borderId="35" xfId="50" applyFont="1" applyFill="1" applyBorder="1" applyAlignment="1" applyProtection="1">
      <alignment shrinkToFit="1"/>
      <protection/>
    </xf>
    <xf numFmtId="0" fontId="5" fillId="39" borderId="17" xfId="50" applyFont="1" applyFill="1" applyBorder="1" applyAlignment="1" applyProtection="1">
      <alignment shrinkToFit="1"/>
      <protection/>
    </xf>
    <xf numFmtId="0" fontId="21" fillId="39" borderId="100" xfId="0" applyFont="1" applyFill="1" applyBorder="1" applyAlignment="1" applyProtection="1">
      <alignment shrinkToFit="1"/>
      <protection/>
    </xf>
    <xf numFmtId="0" fontId="3" fillId="39" borderId="48" xfId="0" applyFont="1" applyFill="1" applyBorder="1" applyAlignment="1" applyProtection="1">
      <alignment shrinkToFit="1"/>
      <protection/>
    </xf>
    <xf numFmtId="0" fontId="22" fillId="43" borderId="101" xfId="50" applyFont="1" applyFill="1" applyBorder="1" applyAlignment="1" applyProtection="1">
      <alignment shrinkToFit="1"/>
      <protection/>
    </xf>
    <xf numFmtId="0" fontId="5" fillId="39" borderId="36" xfId="0" applyFont="1" applyFill="1" applyBorder="1" applyAlignment="1" applyProtection="1">
      <alignment shrinkToFit="1"/>
      <protection/>
    </xf>
    <xf numFmtId="4" fontId="5" fillId="35" borderId="98" xfId="90" applyNumberFormat="1" applyFont="1" applyFill="1" applyBorder="1" applyAlignment="1" applyProtection="1">
      <alignment horizontal="right" shrinkToFit="1"/>
      <protection/>
    </xf>
    <xf numFmtId="4" fontId="18" fillId="35" borderId="125" xfId="90" applyNumberFormat="1" applyFont="1" applyFill="1" applyBorder="1" applyAlignment="1" applyProtection="1">
      <alignment shrinkToFit="1"/>
      <protection/>
    </xf>
    <xf numFmtId="4" fontId="18" fillId="0" borderId="78" xfId="90" applyNumberFormat="1" applyFont="1" applyFill="1" applyBorder="1" applyAlignment="1" applyProtection="1">
      <alignment shrinkToFit="1"/>
      <protection/>
    </xf>
    <xf numFmtId="0" fontId="21" fillId="0" borderId="100" xfId="0" applyFont="1" applyBorder="1" applyAlignment="1" applyProtection="1">
      <alignment shrinkToFit="1"/>
      <protection/>
    </xf>
    <xf numFmtId="0" fontId="3" fillId="0" borderId="48" xfId="0" applyFont="1" applyBorder="1" applyAlignment="1" applyProtection="1">
      <alignment shrinkToFit="1"/>
      <protection/>
    </xf>
    <xf numFmtId="0" fontId="22" fillId="42" borderId="101" xfId="0" applyFont="1" applyFill="1" applyBorder="1" applyAlignment="1" applyProtection="1">
      <alignment shrinkToFit="1"/>
      <protection/>
    </xf>
    <xf numFmtId="0" fontId="5" fillId="0" borderId="36" xfId="0" applyFont="1" applyBorder="1" applyAlignment="1" applyProtection="1">
      <alignment shrinkToFit="1"/>
      <protection/>
    </xf>
    <xf numFmtId="0" fontId="22" fillId="43" borderId="43" xfId="50" applyFont="1" applyFill="1" applyBorder="1" applyAlignment="1" applyProtection="1">
      <alignment shrinkToFit="1"/>
      <protection/>
    </xf>
    <xf numFmtId="0" fontId="5" fillId="39" borderId="63" xfId="0" applyFont="1" applyFill="1" applyBorder="1" applyAlignment="1" applyProtection="1">
      <alignment horizontal="left" shrinkToFit="1"/>
      <protection/>
    </xf>
    <xf numFmtId="0" fontId="5" fillId="39" borderId="63" xfId="0" applyNumberFormat="1" applyFont="1" applyFill="1" applyBorder="1" applyAlignment="1" applyProtection="1">
      <alignment horizontal="center" shrinkToFit="1"/>
      <protection/>
    </xf>
    <xf numFmtId="0" fontId="5" fillId="42" borderId="63" xfId="0" applyNumberFormat="1" applyFont="1" applyFill="1" applyBorder="1" applyAlignment="1" applyProtection="1">
      <alignment horizontal="right" shrinkToFit="1"/>
      <protection/>
    </xf>
    <xf numFmtId="58" fontId="20" fillId="0" borderId="63" xfId="90" applyNumberFormat="1" applyFont="1" applyBorder="1" applyAlignment="1" applyProtection="1">
      <alignment horizontal="center" shrinkToFit="1"/>
      <protection/>
    </xf>
    <xf numFmtId="4" fontId="5" fillId="35" borderId="46" xfId="90" applyNumberFormat="1" applyFont="1" applyFill="1" applyBorder="1" applyAlignment="1" applyProtection="1">
      <alignment horizontal="right" shrinkToFit="1"/>
      <protection/>
    </xf>
    <xf numFmtId="4" fontId="5" fillId="35" borderId="74" xfId="90" applyNumberFormat="1" applyFont="1" applyFill="1" applyBorder="1" applyAlignment="1" applyProtection="1">
      <alignment horizontal="right" shrinkToFit="1"/>
      <protection/>
    </xf>
    <xf numFmtId="0" fontId="3" fillId="39" borderId="39" xfId="0" applyFont="1" applyFill="1" applyBorder="1" applyAlignment="1" applyProtection="1">
      <alignment horizontal="left" shrinkToFit="1"/>
      <protection/>
    </xf>
    <xf numFmtId="0" fontId="19" fillId="39" borderId="39" xfId="0" applyNumberFormat="1" applyFont="1" applyFill="1" applyBorder="1" applyAlignment="1" applyProtection="1">
      <alignment horizontal="center" shrinkToFit="1"/>
      <protection/>
    </xf>
    <xf numFmtId="0" fontId="3" fillId="42" borderId="24" xfId="82" applyNumberFormat="1" applyFont="1" applyFill="1" applyBorder="1" applyAlignment="1" applyProtection="1">
      <alignment horizontal="right" shrinkToFit="1"/>
      <protection/>
    </xf>
    <xf numFmtId="58" fontId="18" fillId="0" borderId="39" xfId="90" applyNumberFormat="1" applyFont="1" applyBorder="1" applyAlignment="1" applyProtection="1">
      <alignment horizontal="center" shrinkToFit="1"/>
      <protection/>
    </xf>
    <xf numFmtId="4" fontId="18" fillId="35" borderId="41" xfId="90" applyNumberFormat="1" applyFont="1" applyFill="1" applyBorder="1" applyAlignment="1" applyProtection="1">
      <alignment shrinkToFit="1"/>
      <protection/>
    </xf>
    <xf numFmtId="4" fontId="18" fillId="35" borderId="69" xfId="90" applyNumberFormat="1" applyFont="1" applyFill="1" applyBorder="1" applyAlignment="1" applyProtection="1">
      <alignment shrinkToFit="1"/>
      <protection/>
    </xf>
    <xf numFmtId="0" fontId="19" fillId="39" borderId="96" xfId="50" applyNumberFormat="1" applyFont="1" applyFill="1" applyBorder="1" applyAlignment="1" applyProtection="1">
      <alignment horizontal="center" shrinkToFit="1"/>
      <protection/>
    </xf>
    <xf numFmtId="0" fontId="19" fillId="39" borderId="48" xfId="50" applyNumberFormat="1" applyFont="1" applyFill="1" applyBorder="1" applyAlignment="1" applyProtection="1">
      <alignment horizontal="center" shrinkToFit="1"/>
      <protection/>
    </xf>
    <xf numFmtId="0" fontId="5" fillId="39" borderId="17" xfId="50" applyNumberFormat="1" applyFont="1" applyFill="1" applyBorder="1" applyAlignment="1" applyProtection="1">
      <alignment horizontal="center" shrinkToFit="1"/>
      <protection/>
    </xf>
    <xf numFmtId="0" fontId="5" fillId="42" borderId="17" xfId="50" applyNumberFormat="1" applyFont="1" applyFill="1" applyBorder="1" applyAlignment="1" applyProtection="1">
      <alignment horizontal="right" shrinkToFit="1"/>
      <protection/>
    </xf>
    <xf numFmtId="0" fontId="3" fillId="39" borderId="48" xfId="0" applyFont="1" applyFill="1" applyBorder="1" applyAlignment="1" applyProtection="1">
      <alignment horizontal="left" shrinkToFit="1"/>
      <protection/>
    </xf>
    <xf numFmtId="0" fontId="19" fillId="39" borderId="48" xfId="0" applyNumberFormat="1" applyFont="1" applyFill="1" applyBorder="1" applyAlignment="1" applyProtection="1">
      <alignment horizontal="center" shrinkToFit="1"/>
      <protection/>
    </xf>
    <xf numFmtId="58" fontId="18" fillId="0" borderId="48" xfId="90" applyNumberFormat="1" applyFont="1" applyBorder="1" applyAlignment="1" applyProtection="1">
      <alignment horizontal="center" shrinkToFit="1"/>
      <protection/>
    </xf>
    <xf numFmtId="0" fontId="5" fillId="39" borderId="36" xfId="0" applyFont="1" applyFill="1" applyBorder="1" applyAlignment="1" applyProtection="1">
      <alignment horizontal="left" shrinkToFit="1"/>
      <protection/>
    </xf>
    <xf numFmtId="0" fontId="5" fillId="39" borderId="36" xfId="0" applyNumberFormat="1" applyFont="1" applyFill="1" applyBorder="1" applyAlignment="1" applyProtection="1">
      <alignment horizontal="center" shrinkToFit="1"/>
      <protection/>
    </xf>
    <xf numFmtId="0" fontId="5" fillId="42" borderId="36" xfId="0" applyNumberFormat="1" applyFont="1" applyFill="1" applyBorder="1" applyAlignment="1" applyProtection="1">
      <alignment horizontal="right" shrinkToFit="1"/>
      <protection/>
    </xf>
    <xf numFmtId="0" fontId="3" fillId="42" borderId="48" xfId="75" applyFont="1" applyFill="1" applyBorder="1" applyAlignment="1" applyProtection="1">
      <alignment shrinkToFit="1"/>
      <protection/>
    </xf>
    <xf numFmtId="0" fontId="19" fillId="42" borderId="48" xfId="0" applyNumberFormat="1" applyFont="1" applyFill="1" applyBorder="1" applyAlignment="1" applyProtection="1">
      <alignment horizontal="center" shrinkToFit="1"/>
      <protection/>
    </xf>
    <xf numFmtId="0" fontId="5" fillId="42" borderId="36" xfId="0" applyFont="1" applyFill="1" applyBorder="1" applyAlignment="1" applyProtection="1">
      <alignment shrinkToFit="1"/>
      <protection/>
    </xf>
    <xf numFmtId="0" fontId="5" fillId="42" borderId="36" xfId="0" applyNumberFormat="1" applyFont="1" applyFill="1" applyBorder="1" applyAlignment="1" applyProtection="1">
      <alignment horizontal="center" shrinkToFit="1"/>
      <protection/>
    </xf>
    <xf numFmtId="0" fontId="10" fillId="0" borderId="109" xfId="90" applyFont="1" applyBorder="1" applyAlignment="1" applyProtection="1">
      <alignment horizontal="left" shrinkToFit="1"/>
      <protection/>
    </xf>
    <xf numFmtId="1" fontId="0" fillId="0" borderId="36" xfId="90" applyNumberFormat="1" applyFont="1" applyBorder="1" applyAlignment="1" applyProtection="1">
      <alignment horizontal="right" shrinkToFit="1"/>
      <protection/>
    </xf>
    <xf numFmtId="1" fontId="0" fillId="33" borderId="48" xfId="90" applyNumberFormat="1" applyFont="1" applyFill="1" applyBorder="1" applyAlignment="1" applyProtection="1">
      <alignment horizontal="right" shrinkToFit="1"/>
      <protection/>
    </xf>
    <xf numFmtId="1" fontId="0" fillId="33" borderId="48" xfId="90" applyNumberFormat="1" applyFont="1" applyFill="1" applyBorder="1" applyAlignment="1" applyProtection="1">
      <alignment shrinkToFit="1"/>
      <protection/>
    </xf>
    <xf numFmtId="58" fontId="0" fillId="33" borderId="48" xfId="90" applyNumberFormat="1" applyFont="1" applyFill="1" applyBorder="1" applyAlignment="1" applyProtection="1">
      <alignment shrinkToFit="1"/>
      <protection/>
    </xf>
    <xf numFmtId="4" fontId="0" fillId="33" borderId="46" xfId="90" applyNumberFormat="1" applyFont="1" applyFill="1" applyBorder="1" applyAlignment="1" applyProtection="1">
      <alignment horizontal="right" shrinkToFit="1"/>
      <protection/>
    </xf>
    <xf numFmtId="1" fontId="0" fillId="33" borderId="27" xfId="90" applyNumberFormat="1" applyFont="1" applyFill="1" applyBorder="1" applyAlignment="1" applyProtection="1">
      <alignment shrinkToFit="1"/>
      <protection/>
    </xf>
    <xf numFmtId="4" fontId="11" fillId="0" borderId="126" xfId="90" applyNumberFormat="1" applyFont="1" applyBorder="1" applyAlignment="1" applyProtection="1">
      <alignment horizontal="right" shrinkToFit="1"/>
      <protection/>
    </xf>
    <xf numFmtId="4" fontId="0" fillId="33" borderId="34" xfId="90" applyNumberFormat="1" applyFont="1" applyFill="1" applyBorder="1" applyAlignment="1" applyProtection="1">
      <alignment horizontal="right" shrinkToFit="1"/>
      <protection/>
    </xf>
    <xf numFmtId="4" fontId="0" fillId="0" borderId="24" xfId="90" applyNumberFormat="1" applyFont="1" applyBorder="1" applyAlignment="1" applyProtection="1">
      <alignment shrinkToFit="1"/>
      <protection/>
    </xf>
    <xf numFmtId="4" fontId="10" fillId="0" borderId="24" xfId="0" applyNumberFormat="1" applyFont="1" applyBorder="1" applyAlignment="1" applyProtection="1">
      <alignment horizontal="right" shrinkToFit="1"/>
      <protection/>
    </xf>
    <xf numFmtId="4" fontId="10" fillId="34" borderId="24" xfId="0" applyNumberFormat="1" applyFont="1" applyFill="1" applyBorder="1" applyAlignment="1" applyProtection="1">
      <alignment horizontal="right" shrinkToFit="1"/>
      <protection/>
    </xf>
    <xf numFmtId="4" fontId="0" fillId="35" borderId="24" xfId="90" applyNumberFormat="1" applyFont="1" applyFill="1" applyBorder="1" applyAlignment="1" applyProtection="1">
      <alignment shrinkToFit="1"/>
      <protection/>
    </xf>
    <xf numFmtId="4" fontId="0" fillId="35" borderId="24" xfId="90" applyNumberFormat="1" applyFont="1" applyFill="1" applyBorder="1" applyAlignment="1" applyProtection="1">
      <alignment horizontal="center" vertical="center" wrapText="1"/>
      <protection/>
    </xf>
    <xf numFmtId="4" fontId="10" fillId="0" borderId="75" xfId="90" applyNumberFormat="1" applyFont="1" applyFill="1" applyBorder="1" applyAlignment="1" applyProtection="1">
      <alignment shrinkToFit="1"/>
      <protection/>
    </xf>
    <xf numFmtId="4" fontId="10" fillId="38" borderId="31" xfId="0" applyNumberFormat="1" applyFont="1" applyFill="1" applyBorder="1" applyAlignment="1" applyProtection="1">
      <alignment horizontal="right" shrinkToFit="1"/>
      <protection/>
    </xf>
    <xf numFmtId="4" fontId="10" fillId="33" borderId="31" xfId="0" applyNumberFormat="1" applyFont="1" applyFill="1" applyBorder="1" applyAlignment="1" applyProtection="1">
      <alignment horizontal="right" shrinkToFit="1"/>
      <protection/>
    </xf>
    <xf numFmtId="4" fontId="0" fillId="33" borderId="31" xfId="90" applyNumberFormat="1" applyFont="1" applyFill="1" applyBorder="1" applyAlignment="1" applyProtection="1">
      <alignment shrinkToFit="1"/>
      <protection/>
    </xf>
    <xf numFmtId="0" fontId="3" fillId="0" borderId="109" xfId="93" applyFont="1" applyBorder="1" applyAlignment="1" applyProtection="1">
      <alignment shrinkToFit="1"/>
      <protection/>
    </xf>
    <xf numFmtId="0" fontId="3" fillId="33" borderId="24" xfId="93" applyFont="1" applyFill="1" applyBorder="1" applyAlignment="1" applyProtection="1">
      <alignment shrinkToFit="1"/>
      <protection/>
    </xf>
    <xf numFmtId="0" fontId="19" fillId="33" borderId="24" xfId="93" applyNumberFormat="1" applyFont="1" applyFill="1" applyBorder="1" applyAlignment="1" applyProtection="1">
      <alignment horizontal="center" shrinkToFit="1"/>
      <protection/>
    </xf>
    <xf numFmtId="0" fontId="3" fillId="33" borderId="48" xfId="93" applyNumberFormat="1" applyFont="1" applyFill="1" applyBorder="1" applyAlignment="1" applyProtection="1">
      <alignment horizontal="right" shrinkToFit="1"/>
      <protection/>
    </xf>
    <xf numFmtId="0" fontId="3" fillId="0" borderId="100" xfId="93" applyFont="1" applyBorder="1" applyAlignment="1" applyProtection="1">
      <alignment shrinkToFit="1"/>
      <protection/>
    </xf>
    <xf numFmtId="0" fontId="3" fillId="33" borderId="48" xfId="93" applyFont="1" applyFill="1" applyBorder="1" applyAlignment="1" applyProtection="1">
      <alignment shrinkToFit="1"/>
      <protection/>
    </xf>
    <xf numFmtId="0" fontId="19" fillId="33" borderId="48" xfId="93" applyNumberFormat="1" applyFont="1" applyFill="1" applyBorder="1" applyAlignment="1" applyProtection="1">
      <alignment horizontal="center" shrinkToFit="1"/>
      <protection/>
    </xf>
    <xf numFmtId="0" fontId="3" fillId="42" borderId="48" xfId="0" applyFont="1" applyFill="1" applyBorder="1" applyAlignment="1" applyProtection="1">
      <alignment shrinkToFit="1"/>
      <protection/>
    </xf>
    <xf numFmtId="0" fontId="3" fillId="42" borderId="48" xfId="75" applyNumberFormat="1" applyFont="1" applyFill="1" applyBorder="1" applyAlignment="1" applyProtection="1">
      <alignment horizontal="right" shrinkToFit="1"/>
      <protection/>
    </xf>
    <xf numFmtId="1" fontId="0" fillId="33" borderId="31" xfId="90" applyNumberFormat="1" applyFont="1" applyFill="1" applyBorder="1" applyAlignment="1" applyProtection="1">
      <alignment horizontal="right" shrinkToFit="1"/>
      <protection/>
    </xf>
    <xf numFmtId="4" fontId="0" fillId="33" borderId="81" xfId="90" applyNumberFormat="1" applyFont="1" applyFill="1" applyBorder="1" applyAlignment="1" applyProtection="1">
      <alignment horizontal="right" shrinkToFit="1"/>
      <protection/>
    </xf>
    <xf numFmtId="4" fontId="0" fillId="0" borderId="127" xfId="90" applyNumberFormat="1" applyFont="1" applyBorder="1" applyAlignment="1" applyProtection="1">
      <alignment horizontal="right" shrinkToFit="1"/>
      <protection/>
    </xf>
    <xf numFmtId="4" fontId="0" fillId="0" borderId="92" xfId="90" applyNumberFormat="1" applyFont="1" applyBorder="1" applyAlignment="1" applyProtection="1">
      <alignment horizontal="right" shrinkToFit="1"/>
      <protection/>
    </xf>
    <xf numFmtId="4" fontId="0" fillId="33" borderId="123" xfId="90" applyNumberFormat="1" applyFont="1" applyFill="1" applyBorder="1" applyAlignment="1" applyProtection="1">
      <alignment horizontal="right" shrinkToFit="1"/>
      <protection/>
    </xf>
    <xf numFmtId="4" fontId="11" fillId="33" borderId="128" xfId="90" applyNumberFormat="1" applyFont="1" applyFill="1" applyBorder="1" applyAlignment="1" applyProtection="1">
      <alignment horizontal="right" shrinkToFit="1"/>
      <protection/>
    </xf>
    <xf numFmtId="0" fontId="10" fillId="0" borderId="69" xfId="90" applyFont="1" applyBorder="1" applyAlignment="1" applyProtection="1">
      <alignment horizontal="left" shrinkToFit="1"/>
      <protection/>
    </xf>
    <xf numFmtId="4" fontId="10" fillId="0" borderId="120" xfId="90" applyNumberFormat="1" applyFont="1" applyBorder="1" applyAlignment="1" applyProtection="1">
      <alignment horizontal="right" shrinkToFit="1"/>
      <protection/>
    </xf>
    <xf numFmtId="4" fontId="0" fillId="0" borderId="50" xfId="90" applyNumberFormat="1" applyFont="1" applyBorder="1" applyAlignment="1" applyProtection="1">
      <alignment shrinkToFit="1"/>
      <protection/>
    </xf>
    <xf numFmtId="4" fontId="0" fillId="0" borderId="112" xfId="90" applyNumberFormat="1" applyFont="1" applyBorder="1" applyAlignment="1" applyProtection="1">
      <alignment shrinkToFit="1"/>
      <protection/>
    </xf>
    <xf numFmtId="0" fontId="15" fillId="37" borderId="129" xfId="90" applyFont="1" applyFill="1" applyBorder="1" applyAlignment="1" applyProtection="1">
      <alignment horizontal="center" shrinkToFit="1"/>
      <protection/>
    </xf>
    <xf numFmtId="0" fontId="5" fillId="42" borderId="101" xfId="93" applyFont="1" applyFill="1" applyBorder="1" applyAlignment="1" applyProtection="1">
      <alignment shrinkToFit="1"/>
      <protection/>
    </xf>
    <xf numFmtId="0" fontId="5" fillId="33" borderId="36" xfId="93" applyFont="1" applyFill="1" applyBorder="1" applyAlignment="1" applyProtection="1">
      <alignment shrinkToFit="1"/>
      <protection/>
    </xf>
    <xf numFmtId="0" fontId="5" fillId="33" borderId="36" xfId="93" applyNumberFormat="1" applyFont="1" applyFill="1" applyBorder="1" applyAlignment="1" applyProtection="1">
      <alignment horizontal="center" shrinkToFit="1"/>
      <protection/>
    </xf>
    <xf numFmtId="0" fontId="5" fillId="33" borderId="36" xfId="93" applyNumberFormat="1" applyFont="1" applyFill="1" applyBorder="1" applyAlignment="1" applyProtection="1">
      <alignment horizontal="right" shrinkToFit="1"/>
      <protection/>
    </xf>
    <xf numFmtId="1" fontId="3" fillId="42" borderId="42" xfId="75" applyNumberFormat="1" applyFont="1" applyFill="1" applyBorder="1" applyProtection="1">
      <alignment/>
      <protection/>
    </xf>
    <xf numFmtId="0" fontId="3" fillId="40" borderId="48" xfId="75" applyFont="1" applyFill="1" applyBorder="1" applyAlignment="1" applyProtection="1">
      <alignment shrinkToFit="1"/>
      <protection/>
    </xf>
    <xf numFmtId="0" fontId="19" fillId="40" borderId="48" xfId="75" applyNumberFormat="1" applyFont="1" applyFill="1" applyBorder="1" applyAlignment="1" applyProtection="1">
      <alignment horizontal="center" shrinkToFit="1"/>
      <protection/>
    </xf>
    <xf numFmtId="0" fontId="3" fillId="39" borderId="100" xfId="75" applyFont="1" applyFill="1" applyBorder="1" applyAlignment="1" applyProtection="1">
      <alignment/>
      <protection/>
    </xf>
    <xf numFmtId="0" fontId="5" fillId="39" borderId="35" xfId="75" applyFont="1" applyFill="1" applyBorder="1" applyAlignment="1" applyProtection="1">
      <alignment/>
      <protection/>
    </xf>
    <xf numFmtId="0" fontId="5" fillId="40" borderId="17" xfId="75" applyFont="1" applyFill="1" applyBorder="1" applyAlignment="1" applyProtection="1">
      <alignment shrinkToFit="1"/>
      <protection/>
    </xf>
    <xf numFmtId="0" fontId="5" fillId="40" borderId="17" xfId="75" applyNumberFormat="1" applyFont="1" applyFill="1" applyBorder="1" applyAlignment="1" applyProtection="1">
      <alignment horizontal="center" shrinkToFit="1"/>
      <protection/>
    </xf>
    <xf numFmtId="0" fontId="3" fillId="0" borderId="67" xfId="75" applyFont="1" applyBorder="1" applyAlignment="1" applyProtection="1">
      <alignment shrinkToFit="1"/>
      <protection/>
    </xf>
    <xf numFmtId="4" fontId="17" fillId="0" borderId="17" xfId="90" applyNumberFormat="1" applyFont="1" applyBorder="1" applyAlignment="1" applyProtection="1">
      <alignment horizontal="right" vertical="center" shrinkToFit="1"/>
      <protection/>
    </xf>
    <xf numFmtId="0" fontId="5" fillId="0" borderId="129" xfId="90" applyFont="1" applyBorder="1" applyAlignment="1" applyProtection="1">
      <alignment shrinkToFit="1"/>
      <protection/>
    </xf>
    <xf numFmtId="0" fontId="18" fillId="0" borderId="130" xfId="90" applyFont="1" applyBorder="1" applyAlignment="1" applyProtection="1">
      <alignment horizontal="center" vertical="top" shrinkToFit="1"/>
      <protection/>
    </xf>
    <xf numFmtId="0" fontId="5" fillId="42" borderId="99" xfId="75" applyFont="1" applyFill="1" applyBorder="1" applyAlignment="1" applyProtection="1">
      <alignment shrinkToFit="1"/>
      <protection/>
    </xf>
    <xf numFmtId="1" fontId="21" fillId="42" borderId="42" xfId="39" applyNumberFormat="1" applyFont="1" applyFill="1" applyBorder="1" applyProtection="1">
      <alignment/>
      <protection/>
    </xf>
    <xf numFmtId="0" fontId="3" fillId="39" borderId="48" xfId="39" applyFont="1" applyFill="1" applyBorder="1" applyAlignment="1" applyProtection="1">
      <alignment shrinkToFit="1"/>
      <protection/>
    </xf>
    <xf numFmtId="0" fontId="21" fillId="39" borderId="100" xfId="39" applyFont="1" applyFill="1" applyBorder="1" applyAlignment="1" applyProtection="1">
      <alignment/>
      <protection/>
    </xf>
    <xf numFmtId="0" fontId="22" fillId="39" borderId="35" xfId="39" applyFont="1" applyFill="1" applyBorder="1" applyAlignment="1" applyProtection="1">
      <alignment/>
      <protection/>
    </xf>
    <xf numFmtId="0" fontId="5" fillId="39" borderId="17" xfId="39" applyFont="1" applyFill="1" applyBorder="1" applyAlignment="1" applyProtection="1">
      <alignment shrinkToFit="1"/>
      <protection/>
    </xf>
    <xf numFmtId="0" fontId="21" fillId="0" borderId="100" xfId="75" applyFont="1" applyBorder="1" applyAlignment="1" applyProtection="1">
      <alignment shrinkToFit="1"/>
      <protection/>
    </xf>
    <xf numFmtId="0" fontId="3" fillId="39" borderId="48" xfId="75" applyFont="1" applyFill="1" applyBorder="1" applyAlignment="1" applyProtection="1">
      <alignment shrinkToFit="1"/>
      <protection/>
    </xf>
    <xf numFmtId="0" fontId="22" fillId="42" borderId="101" xfId="75" applyFont="1" applyFill="1" applyBorder="1" applyAlignment="1" applyProtection="1">
      <alignment shrinkToFit="1"/>
      <protection/>
    </xf>
    <xf numFmtId="0" fontId="5" fillId="0" borderId="36" xfId="75" applyFont="1" applyBorder="1" applyAlignment="1" applyProtection="1">
      <alignment shrinkToFit="1"/>
      <protection/>
    </xf>
    <xf numFmtId="0" fontId="19" fillId="39" borderId="48" xfId="39" applyNumberFormat="1" applyFont="1" applyFill="1" applyBorder="1" applyAlignment="1" applyProtection="1">
      <alignment horizontal="right" shrinkToFit="1"/>
      <protection/>
    </xf>
    <xf numFmtId="0" fontId="5" fillId="39" borderId="17" xfId="39" applyNumberFormat="1" applyFont="1" applyFill="1" applyBorder="1" applyAlignment="1" applyProtection="1">
      <alignment horizontal="right" shrinkToFit="1"/>
      <protection/>
    </xf>
    <xf numFmtId="0" fontId="5" fillId="42" borderId="36" xfId="75" applyNumberFormat="1" applyFont="1" applyFill="1" applyBorder="1" applyAlignment="1" applyProtection="1">
      <alignment horizontal="right" shrinkToFit="1"/>
      <protection/>
    </xf>
    <xf numFmtId="0" fontId="19" fillId="39" borderId="48" xfId="75" applyNumberFormat="1" applyFont="1" applyFill="1" applyBorder="1" applyAlignment="1" applyProtection="1">
      <alignment horizontal="center" shrinkToFit="1"/>
      <protection/>
    </xf>
    <xf numFmtId="0" fontId="5" fillId="42" borderId="36" xfId="75" applyFont="1" applyFill="1" applyBorder="1" applyAlignment="1" applyProtection="1">
      <alignment shrinkToFit="1"/>
      <protection/>
    </xf>
    <xf numFmtId="0" fontId="5" fillId="42" borderId="36" xfId="75" applyNumberFormat="1" applyFont="1" applyFill="1" applyBorder="1" applyAlignment="1" applyProtection="1">
      <alignment horizontal="center" shrinkToFit="1"/>
      <protection/>
    </xf>
    <xf numFmtId="0" fontId="11" fillId="0" borderId="129" xfId="90" applyFont="1" applyBorder="1" applyAlignment="1" applyProtection="1">
      <alignment shrinkToFit="1"/>
      <protection/>
    </xf>
    <xf numFmtId="1" fontId="0" fillId="33" borderId="67" xfId="90" applyNumberFormat="1" applyFont="1" applyFill="1" applyBorder="1" applyAlignment="1" applyProtection="1">
      <alignment horizontal="right" shrinkToFit="1"/>
      <protection/>
    </xf>
    <xf numFmtId="0" fontId="10" fillId="0" borderId="43" xfId="90" applyFont="1" applyBorder="1" applyAlignment="1" applyProtection="1">
      <alignment horizontal="left" shrinkToFit="1"/>
      <protection/>
    </xf>
    <xf numFmtId="1" fontId="0" fillId="0" borderId="63" xfId="90" applyNumberFormat="1" applyFont="1" applyBorder="1" applyAlignment="1" applyProtection="1">
      <alignment horizontal="right" shrinkToFit="1"/>
      <protection/>
    </xf>
    <xf numFmtId="4" fontId="0" fillId="0" borderId="46" xfId="90" applyNumberFormat="1" applyFont="1" applyBorder="1" applyAlignment="1" applyProtection="1">
      <alignment horizontal="right" shrinkToFit="1"/>
      <protection/>
    </xf>
    <xf numFmtId="4" fontId="0" fillId="0" borderId="46" xfId="90" applyNumberFormat="1" applyFont="1" applyBorder="1" applyAlignment="1" applyProtection="1">
      <alignment horizontal="right" shrinkToFit="1"/>
      <protection/>
    </xf>
    <xf numFmtId="1" fontId="10" fillId="33" borderId="31" xfId="90" applyNumberFormat="1" applyFont="1" applyFill="1" applyBorder="1" applyAlignment="1" applyProtection="1">
      <alignment horizontal="right" shrinkToFit="1"/>
      <protection/>
    </xf>
    <xf numFmtId="58" fontId="10" fillId="33" borderId="31" xfId="90" applyNumberFormat="1" applyFont="1" applyFill="1" applyBorder="1" applyAlignment="1" applyProtection="1">
      <alignment horizontal="right" shrinkToFit="1"/>
      <protection/>
    </xf>
    <xf numFmtId="58" fontId="0" fillId="33" borderId="32" xfId="90" applyNumberFormat="1" applyFont="1" applyFill="1" applyBorder="1" applyAlignment="1" applyProtection="1">
      <alignment horizontal="right" shrinkToFit="1"/>
      <protection/>
    </xf>
    <xf numFmtId="1" fontId="11" fillId="0" borderId="37" xfId="90" applyNumberFormat="1" applyFont="1" applyBorder="1" applyAlignment="1" applyProtection="1">
      <alignment horizontal="right" shrinkToFit="1"/>
      <protection/>
    </xf>
    <xf numFmtId="4" fontId="11" fillId="0" borderId="18" xfId="90" applyNumberFormat="1" applyFont="1" applyBorder="1" applyAlignment="1" applyProtection="1">
      <alignment horizontal="right" shrinkToFit="1"/>
      <protection/>
    </xf>
    <xf numFmtId="0" fontId="10" fillId="0" borderId="92" xfId="90" applyFont="1" applyBorder="1" applyAlignment="1" applyProtection="1">
      <alignment horizontal="left" shrinkToFit="1"/>
      <protection/>
    </xf>
    <xf numFmtId="4" fontId="10" fillId="0" borderId="62" xfId="90" applyNumberFormat="1" applyFont="1" applyBorder="1" applyAlignment="1" applyProtection="1">
      <alignment horizontal="right" shrinkToFit="1"/>
      <protection/>
    </xf>
    <xf numFmtId="0" fontId="11" fillId="0" borderId="83" xfId="90" applyFont="1" applyBorder="1" applyAlignment="1" applyProtection="1">
      <alignment horizontal="left" shrinkToFit="1"/>
      <protection/>
    </xf>
    <xf numFmtId="4" fontId="11" fillId="0" borderId="131" xfId="90" applyNumberFormat="1" applyFont="1" applyBorder="1" applyAlignment="1" applyProtection="1">
      <alignment horizontal="right" shrinkToFit="1"/>
      <protection/>
    </xf>
    <xf numFmtId="4" fontId="0" fillId="33" borderId="30" xfId="90" applyNumberFormat="1" applyFont="1" applyFill="1" applyBorder="1" applyAlignment="1" applyProtection="1">
      <alignment horizontal="right" shrinkToFit="1"/>
      <protection/>
    </xf>
    <xf numFmtId="4" fontId="0" fillId="0" borderId="132" xfId="90" applyNumberFormat="1" applyFont="1" applyBorder="1" applyAlignment="1" applyProtection="1">
      <alignment horizontal="right" shrinkToFit="1"/>
      <protection/>
    </xf>
    <xf numFmtId="4" fontId="0" fillId="33" borderId="46" xfId="90" applyNumberFormat="1" applyFont="1" applyFill="1" applyBorder="1" applyAlignment="1" applyProtection="1">
      <alignment horizontal="right" shrinkToFit="1"/>
      <protection/>
    </xf>
    <xf numFmtId="4" fontId="0" fillId="0" borderId="74" xfId="90" applyNumberFormat="1" applyFont="1" applyBorder="1" applyAlignment="1" applyProtection="1">
      <alignment horizontal="right" shrinkToFit="1"/>
      <protection/>
    </xf>
    <xf numFmtId="4" fontId="10" fillId="0" borderId="133" xfId="90" applyNumberFormat="1" applyFont="1" applyBorder="1" applyAlignment="1" applyProtection="1">
      <alignment horizontal="right" shrinkToFit="1"/>
      <protection/>
    </xf>
    <xf numFmtId="4" fontId="0" fillId="33" borderId="73" xfId="90" applyNumberFormat="1" applyFont="1" applyFill="1" applyBorder="1" applyAlignment="1" applyProtection="1">
      <alignment horizontal="right" shrinkToFit="1"/>
      <protection/>
    </xf>
    <xf numFmtId="4" fontId="10" fillId="0" borderId="61" xfId="90" applyNumberFormat="1" applyFont="1" applyBorder="1" applyAlignment="1" applyProtection="1">
      <alignment horizontal="right" shrinkToFit="1"/>
      <protection/>
    </xf>
    <xf numFmtId="4" fontId="11" fillId="33" borderId="18" xfId="90" applyNumberFormat="1" applyFont="1" applyFill="1" applyBorder="1" applyAlignment="1" applyProtection="1">
      <alignment horizontal="right" shrinkToFit="1"/>
      <protection/>
    </xf>
    <xf numFmtId="4" fontId="0" fillId="33" borderId="75" xfId="90" applyNumberFormat="1" applyFont="1" applyFill="1" applyBorder="1" applyAlignment="1" applyProtection="1">
      <alignment horizontal="right" shrinkToFit="1"/>
      <protection/>
    </xf>
    <xf numFmtId="4" fontId="0" fillId="0" borderId="122" xfId="90" applyNumberFormat="1" applyFont="1" applyBorder="1" applyAlignment="1" applyProtection="1">
      <alignment shrinkToFit="1"/>
      <protection/>
    </xf>
    <xf numFmtId="4" fontId="0" fillId="0" borderId="63" xfId="90" applyNumberFormat="1" applyFont="1" applyBorder="1" applyAlignment="1" applyProtection="1">
      <alignment shrinkToFit="1"/>
      <protection/>
    </xf>
    <xf numFmtId="4" fontId="0" fillId="35" borderId="63" xfId="90" applyNumberFormat="1" applyFont="1" applyFill="1" applyBorder="1" applyAlignment="1" applyProtection="1">
      <alignment shrinkToFit="1"/>
      <protection/>
    </xf>
    <xf numFmtId="4" fontId="0" fillId="35" borderId="63" xfId="90" applyNumberFormat="1" applyFont="1" applyFill="1" applyBorder="1" applyAlignment="1" applyProtection="1">
      <alignment horizontal="center" vertical="center" wrapText="1"/>
      <protection/>
    </xf>
    <xf numFmtId="4" fontId="11" fillId="38" borderId="37" xfId="90" applyNumberFormat="1" applyFont="1" applyFill="1" applyBorder="1" applyAlignment="1" applyProtection="1">
      <alignment horizontal="right" shrinkToFit="1"/>
      <protection/>
    </xf>
    <xf numFmtId="4" fontId="11" fillId="44" borderId="37" xfId="90" applyNumberFormat="1" applyFont="1" applyFill="1" applyBorder="1" applyAlignment="1" applyProtection="1">
      <alignment horizontal="right" shrinkToFit="1"/>
      <protection/>
    </xf>
    <xf numFmtId="4" fontId="0" fillId="35" borderId="91" xfId="90" applyNumberFormat="1" applyFont="1" applyFill="1" applyBorder="1" applyAlignment="1" applyProtection="1">
      <alignment shrinkToFit="1"/>
      <protection/>
    </xf>
    <xf numFmtId="4" fontId="11" fillId="35" borderId="37" xfId="90" applyNumberFormat="1" applyFont="1" applyFill="1" applyBorder="1" applyAlignment="1" applyProtection="1">
      <alignment horizontal="center" vertical="center" wrapText="1"/>
      <protection/>
    </xf>
    <xf numFmtId="4" fontId="0" fillId="35" borderId="63" xfId="90" applyNumberFormat="1" applyFont="1" applyFill="1" applyBorder="1" applyAlignment="1" applyProtection="1">
      <alignment horizontal="center" vertical="center" wrapText="1"/>
      <protection/>
    </xf>
    <xf numFmtId="4" fontId="0" fillId="36" borderId="39" xfId="90" applyNumberFormat="1" applyFont="1" applyFill="1" applyBorder="1" applyAlignment="1" applyProtection="1">
      <alignment horizontal="center" vertical="center" wrapText="1"/>
      <protection/>
    </xf>
    <xf numFmtId="4" fontId="0" fillId="44" borderId="31" xfId="90" applyNumberFormat="1" applyFont="1" applyFill="1" applyBorder="1" applyAlignment="1" applyProtection="1">
      <alignment horizontal="center" vertical="center" wrapText="1"/>
      <protection/>
    </xf>
    <xf numFmtId="0" fontId="3" fillId="39" borderId="122" xfId="0" applyFont="1" applyFill="1" applyBorder="1" applyAlignment="1" applyProtection="1">
      <alignment shrinkToFit="1"/>
      <protection/>
    </xf>
    <xf numFmtId="0" fontId="3" fillId="40" borderId="63" xfId="0" applyFont="1" applyFill="1" applyBorder="1" applyAlignment="1" applyProtection="1">
      <alignment shrinkToFit="1"/>
      <protection/>
    </xf>
    <xf numFmtId="0" fontId="3" fillId="40" borderId="63" xfId="0" applyFont="1" applyFill="1" applyBorder="1" applyAlignment="1" applyProtection="1">
      <alignment horizontal="left" shrinkToFit="1"/>
      <protection/>
    </xf>
    <xf numFmtId="0" fontId="19" fillId="40" borderId="63" xfId="0" applyNumberFormat="1" applyFont="1" applyFill="1" applyBorder="1" applyAlignment="1" applyProtection="1">
      <alignment horizontal="center" shrinkToFit="1"/>
      <protection/>
    </xf>
    <xf numFmtId="0" fontId="3" fillId="33" borderId="63" xfId="82" applyNumberFormat="1" applyFont="1" applyFill="1" applyBorder="1" applyAlignment="1" applyProtection="1">
      <alignment horizontal="right" shrinkToFit="1"/>
      <protection/>
    </xf>
    <xf numFmtId="0" fontId="3" fillId="39" borderId="67" xfId="75" applyFont="1" applyFill="1" applyBorder="1" applyAlignment="1" applyProtection="1">
      <alignment shrinkToFit="1"/>
      <protection/>
    </xf>
    <xf numFmtId="0" fontId="5" fillId="39" borderId="102" xfId="75" applyFont="1" applyFill="1" applyBorder="1" applyAlignment="1" applyProtection="1">
      <alignment shrinkToFit="1"/>
      <protection/>
    </xf>
    <xf numFmtId="0" fontId="5" fillId="33" borderId="17" xfId="75" applyNumberFormat="1" applyFont="1" applyFill="1" applyBorder="1" applyAlignment="1" applyProtection="1">
      <alignment horizontal="right" shrinkToFit="1"/>
      <protection/>
    </xf>
    <xf numFmtId="0" fontId="3" fillId="39" borderId="109" xfId="39" applyFont="1" applyFill="1" applyBorder="1" applyAlignment="1" applyProtection="1">
      <alignment/>
      <protection/>
    </xf>
    <xf numFmtId="0" fontId="3" fillId="40" borderId="24" xfId="39" applyFont="1" applyFill="1" applyBorder="1" applyAlignment="1" applyProtection="1">
      <alignment shrinkToFit="1"/>
      <protection/>
    </xf>
    <xf numFmtId="0" fontId="3" fillId="33" borderId="24" xfId="39" applyFont="1" applyFill="1" applyBorder="1" applyAlignment="1" applyProtection="1">
      <alignment shrinkToFit="1"/>
      <protection/>
    </xf>
    <xf numFmtId="0" fontId="19" fillId="40" borderId="24" xfId="39" applyNumberFormat="1" applyFont="1" applyFill="1" applyBorder="1" applyAlignment="1" applyProtection="1">
      <alignment horizontal="center" shrinkToFit="1"/>
      <protection/>
    </xf>
    <xf numFmtId="0" fontId="3" fillId="33" borderId="24" xfId="82" applyNumberFormat="1" applyFont="1" applyFill="1" applyBorder="1" applyAlignment="1" applyProtection="1">
      <alignment horizontal="right" shrinkToFit="1"/>
      <protection/>
    </xf>
    <xf numFmtId="0" fontId="3" fillId="39" borderId="100" xfId="39" applyFont="1" applyFill="1" applyBorder="1" applyAlignment="1" applyProtection="1">
      <alignment/>
      <protection/>
    </xf>
    <xf numFmtId="0" fontId="3" fillId="40" borderId="48" xfId="39" applyFont="1" applyFill="1" applyBorder="1" applyAlignment="1" applyProtection="1">
      <alignment shrinkToFit="1"/>
      <protection/>
    </xf>
    <xf numFmtId="0" fontId="3" fillId="33" borderId="48" xfId="39" applyFont="1" applyFill="1" applyBorder="1" applyAlignment="1" applyProtection="1">
      <alignment shrinkToFit="1"/>
      <protection/>
    </xf>
    <xf numFmtId="0" fontId="19" fillId="40" borderId="48" xfId="39" applyNumberFormat="1" applyFont="1" applyFill="1" applyBorder="1" applyAlignment="1" applyProtection="1">
      <alignment horizontal="center" shrinkToFit="1"/>
      <protection/>
    </xf>
    <xf numFmtId="0" fontId="5" fillId="39" borderId="35" xfId="39" applyFont="1" applyFill="1" applyBorder="1" applyAlignment="1" applyProtection="1">
      <alignment/>
      <protection/>
    </xf>
    <xf numFmtId="0" fontId="5" fillId="40" borderId="17" xfId="39" applyFont="1" applyFill="1" applyBorder="1" applyAlignment="1" applyProtection="1">
      <alignment shrinkToFit="1"/>
      <protection/>
    </xf>
    <xf numFmtId="0" fontId="5" fillId="40" borderId="17" xfId="39" applyNumberFormat="1" applyFont="1" applyFill="1" applyBorder="1" applyAlignment="1" applyProtection="1">
      <alignment horizontal="center" shrinkToFit="1"/>
      <protection/>
    </xf>
    <xf numFmtId="0" fontId="5" fillId="33" borderId="17" xfId="39" applyNumberFormat="1" applyFont="1" applyFill="1" applyBorder="1" applyAlignment="1" applyProtection="1">
      <alignment horizontal="right" shrinkToFit="1"/>
      <protection/>
    </xf>
    <xf numFmtId="0" fontId="3" fillId="33" borderId="96" xfId="82" applyNumberFormat="1" applyFont="1" applyFill="1" applyBorder="1" applyAlignment="1" applyProtection="1">
      <alignment horizontal="right" shrinkToFit="1"/>
      <protection/>
    </xf>
    <xf numFmtId="0" fontId="3" fillId="0" borderId="67" xfId="75" applyFont="1" applyBorder="1" applyAlignment="1" applyProtection="1">
      <alignment/>
      <protection/>
    </xf>
    <xf numFmtId="0" fontId="19" fillId="33" borderId="48" xfId="75" applyNumberFormat="1" applyFont="1" applyFill="1" applyBorder="1" applyAlignment="1" applyProtection="1">
      <alignment horizontal="right" shrinkToFit="1"/>
      <protection/>
    </xf>
    <xf numFmtId="0" fontId="5" fillId="42" borderId="99" xfId="75" applyFont="1" applyFill="1" applyBorder="1" applyAlignment="1" applyProtection="1">
      <alignment/>
      <protection/>
    </xf>
    <xf numFmtId="0" fontId="5" fillId="39" borderId="54" xfId="0" applyFont="1" applyFill="1" applyBorder="1" applyAlignment="1" applyProtection="1">
      <alignment shrinkToFit="1"/>
      <protection/>
    </xf>
    <xf numFmtId="1" fontId="18" fillId="0" borderId="63" xfId="90" applyNumberFormat="1" applyFont="1" applyBorder="1" applyAlignment="1" applyProtection="1">
      <alignment horizontal="right" shrinkToFit="1"/>
      <protection/>
    </xf>
    <xf numFmtId="58" fontId="18" fillId="0" borderId="63" xfId="90" applyNumberFormat="1" applyFont="1" applyBorder="1" applyAlignment="1" applyProtection="1">
      <alignment horizontal="right" shrinkToFit="1"/>
      <protection/>
    </xf>
    <xf numFmtId="4" fontId="18" fillId="0" borderId="63" xfId="90" applyNumberFormat="1" applyFont="1" applyBorder="1" applyAlignment="1" applyProtection="1">
      <alignment horizontal="right" shrinkToFit="1"/>
      <protection/>
    </xf>
    <xf numFmtId="4" fontId="18" fillId="0" borderId="63" xfId="90" applyNumberFormat="1" applyFont="1" applyFill="1" applyBorder="1" applyAlignment="1" applyProtection="1">
      <alignment shrinkToFit="1"/>
      <protection/>
    </xf>
    <xf numFmtId="4" fontId="18" fillId="0" borderId="63" xfId="90" applyNumberFormat="1" applyFont="1" applyBorder="1" applyAlignment="1" applyProtection="1">
      <alignment shrinkToFit="1"/>
      <protection/>
    </xf>
    <xf numFmtId="4" fontId="18" fillId="0" borderId="44" xfId="90" applyNumberFormat="1" applyFont="1" applyFill="1" applyBorder="1" applyAlignment="1" applyProtection="1">
      <alignment shrinkToFit="1"/>
      <protection/>
    </xf>
    <xf numFmtId="4" fontId="18" fillId="35" borderId="44" xfId="90" applyNumberFormat="1" applyFont="1" applyFill="1" applyBorder="1" applyAlignment="1" applyProtection="1">
      <alignment shrinkToFit="1"/>
      <protection/>
    </xf>
    <xf numFmtId="4" fontId="18" fillId="34" borderId="123" xfId="90" applyNumberFormat="1" applyFont="1" applyFill="1" applyBorder="1" applyAlignment="1" applyProtection="1">
      <alignment shrinkToFit="1"/>
      <protection/>
    </xf>
    <xf numFmtId="1" fontId="18" fillId="0" borderId="27" xfId="90" applyNumberFormat="1" applyFont="1" applyBorder="1" applyAlignment="1" applyProtection="1">
      <alignment horizontal="right" shrinkToFit="1"/>
      <protection/>
    </xf>
    <xf numFmtId="58" fontId="18" fillId="0" borderId="27" xfId="90" applyNumberFormat="1" applyFont="1" applyBorder="1" applyAlignment="1" applyProtection="1">
      <alignment horizontal="right" shrinkToFit="1"/>
      <protection/>
    </xf>
    <xf numFmtId="4" fontId="18" fillId="0" borderId="27" xfId="90" applyNumberFormat="1" applyFont="1" applyBorder="1" applyAlignment="1" applyProtection="1">
      <alignment horizontal="right" shrinkToFit="1"/>
      <protection/>
    </xf>
    <xf numFmtId="4" fontId="18" fillId="0" borderId="27" xfId="90" applyNumberFormat="1" applyFont="1" applyFill="1" applyBorder="1" applyAlignment="1" applyProtection="1">
      <alignment shrinkToFit="1"/>
      <protection/>
    </xf>
    <xf numFmtId="4" fontId="18" fillId="0" borderId="27" xfId="90" applyNumberFormat="1" applyFont="1" applyBorder="1" applyAlignment="1" applyProtection="1">
      <alignment shrinkToFit="1"/>
      <protection/>
    </xf>
    <xf numFmtId="4" fontId="18" fillId="0" borderId="93" xfId="90" applyNumberFormat="1" applyFont="1" applyFill="1" applyBorder="1" applyAlignment="1" applyProtection="1">
      <alignment shrinkToFit="1"/>
      <protection/>
    </xf>
    <xf numFmtId="4" fontId="18" fillId="35" borderId="93" xfId="90" applyNumberFormat="1" applyFont="1" applyFill="1" applyBorder="1" applyAlignment="1" applyProtection="1">
      <alignment shrinkToFit="1"/>
      <protection/>
    </xf>
    <xf numFmtId="4" fontId="18" fillId="34" borderId="28" xfId="90" applyNumberFormat="1" applyFont="1" applyFill="1" applyBorder="1" applyAlignment="1" applyProtection="1">
      <alignment shrinkToFit="1"/>
      <protection/>
    </xf>
    <xf numFmtId="4" fontId="18" fillId="35" borderId="134" xfId="90" applyNumberFormat="1" applyFont="1" applyFill="1" applyBorder="1" applyAlignment="1" applyProtection="1">
      <alignment shrinkToFit="1"/>
      <protection/>
    </xf>
    <xf numFmtId="4" fontId="18" fillId="0" borderId="90" xfId="90" applyNumberFormat="1" applyFont="1" applyFill="1" applyBorder="1" applyAlignment="1" applyProtection="1">
      <alignment shrinkToFit="1"/>
      <protection/>
    </xf>
    <xf numFmtId="0" fontId="21" fillId="39" borderId="43" xfId="0" applyFont="1" applyFill="1" applyBorder="1" applyAlignment="1" applyProtection="1">
      <alignment shrinkToFit="1"/>
      <protection/>
    </xf>
    <xf numFmtId="0" fontId="3" fillId="39" borderId="63" xfId="0" applyFont="1" applyFill="1" applyBorder="1" applyAlignment="1" applyProtection="1">
      <alignment shrinkToFit="1"/>
      <protection/>
    </xf>
    <xf numFmtId="0" fontId="21" fillId="39" borderId="100" xfId="75" applyFont="1" applyFill="1" applyBorder="1" applyAlignment="1" applyProtection="1">
      <alignment shrinkToFit="1"/>
      <protection/>
    </xf>
    <xf numFmtId="0" fontId="3" fillId="0" borderId="48" xfId="75" applyFont="1" applyFill="1" applyBorder="1" applyAlignment="1" applyProtection="1">
      <alignment shrinkToFit="1"/>
      <protection/>
    </xf>
    <xf numFmtId="0" fontId="22" fillId="39" borderId="35" xfId="75" applyFont="1" applyFill="1" applyBorder="1" applyAlignment="1" applyProtection="1">
      <alignment shrinkToFit="1"/>
      <protection/>
    </xf>
    <xf numFmtId="0" fontId="5" fillId="39" borderId="17" xfId="75" applyFont="1" applyFill="1" applyBorder="1" applyAlignment="1" applyProtection="1">
      <alignment shrinkToFit="1"/>
      <protection/>
    </xf>
    <xf numFmtId="0" fontId="21" fillId="0" borderId="100" xfId="75" applyFont="1" applyBorder="1" applyAlignment="1" applyProtection="1">
      <alignment/>
      <protection/>
    </xf>
    <xf numFmtId="0" fontId="3" fillId="0" borderId="48" xfId="75" applyFont="1" applyBorder="1" applyAlignment="1" applyProtection="1">
      <alignment shrinkToFit="1"/>
      <protection/>
    </xf>
    <xf numFmtId="0" fontId="22" fillId="42" borderId="101" xfId="75" applyFont="1" applyFill="1" applyBorder="1" applyAlignment="1" applyProtection="1">
      <alignment/>
      <protection/>
    </xf>
    <xf numFmtId="0" fontId="3" fillId="39" borderId="63" xfId="0" applyFont="1" applyFill="1" applyBorder="1" applyAlignment="1" applyProtection="1">
      <alignment horizontal="left" shrinkToFit="1"/>
      <protection/>
    </xf>
    <xf numFmtId="0" fontId="19" fillId="39" borderId="63" xfId="0" applyNumberFormat="1" applyFont="1" applyFill="1" applyBorder="1" applyAlignment="1" applyProtection="1">
      <alignment horizontal="center" shrinkToFit="1"/>
      <protection/>
    </xf>
    <xf numFmtId="0" fontId="3" fillId="42" borderId="63" xfId="82" applyNumberFormat="1" applyFont="1" applyFill="1" applyBorder="1" applyAlignment="1" applyProtection="1">
      <alignment horizontal="right" shrinkToFit="1"/>
      <protection/>
    </xf>
    <xf numFmtId="58" fontId="18" fillId="0" borderId="63" xfId="90" applyNumberFormat="1" applyFont="1" applyBorder="1" applyAlignment="1" applyProtection="1">
      <alignment horizontal="center" shrinkToFit="1"/>
      <protection/>
    </xf>
    <xf numFmtId="4" fontId="18" fillId="35" borderId="46" xfId="90" applyNumberFormat="1" applyFont="1" applyFill="1" applyBorder="1" applyAlignment="1" applyProtection="1">
      <alignment shrinkToFit="1"/>
      <protection/>
    </xf>
    <xf numFmtId="4" fontId="18" fillId="35" borderId="74" xfId="90" applyNumberFormat="1" applyFont="1" applyFill="1" applyBorder="1" applyAlignment="1" applyProtection="1">
      <alignment shrinkToFit="1"/>
      <protection/>
    </xf>
    <xf numFmtId="0" fontId="5" fillId="39" borderId="17" xfId="75" applyNumberFormat="1" applyFont="1" applyFill="1" applyBorder="1" applyAlignment="1" applyProtection="1">
      <alignment horizontal="center" shrinkToFit="1"/>
      <protection/>
    </xf>
    <xf numFmtId="0" fontId="5" fillId="42" borderId="17" xfId="75" applyNumberFormat="1" applyFont="1" applyFill="1" applyBorder="1" applyAlignment="1" applyProtection="1">
      <alignment horizontal="right" shrinkToFit="1"/>
      <protection/>
    </xf>
    <xf numFmtId="0" fontId="19" fillId="42" borderId="48" xfId="75" applyNumberFormat="1" applyFont="1" applyFill="1" applyBorder="1" applyAlignment="1" applyProtection="1">
      <alignment horizontal="right" shrinkToFit="1"/>
      <protection/>
    </xf>
    <xf numFmtId="0" fontId="5" fillId="0" borderId="68" xfId="0" applyNumberFormat="1" applyFont="1" applyBorder="1" applyAlignment="1" applyProtection="1">
      <alignment horizontal="right" shrinkToFit="1"/>
      <protection/>
    </xf>
    <xf numFmtId="1" fontId="0" fillId="0" borderId="63" xfId="90" applyNumberFormat="1" applyFont="1" applyBorder="1" applyAlignment="1" applyProtection="1">
      <alignment horizontal="right" shrinkToFit="1"/>
      <protection/>
    </xf>
    <xf numFmtId="58" fontId="0" fillId="0" borderId="63" xfId="90" applyNumberFormat="1" applyFont="1" applyBorder="1" applyAlignment="1" applyProtection="1">
      <alignment horizontal="right" shrinkToFit="1"/>
      <protection/>
    </xf>
    <xf numFmtId="4" fontId="0" fillId="0" borderId="123" xfId="90" applyNumberFormat="1" applyFont="1" applyBorder="1" applyAlignment="1" applyProtection="1">
      <alignment horizontal="right" shrinkToFit="1"/>
      <protection/>
    </xf>
    <xf numFmtId="4" fontId="0" fillId="0" borderId="132" xfId="90" applyNumberFormat="1" applyFont="1" applyBorder="1" applyAlignment="1" applyProtection="1">
      <alignment horizontal="right" shrinkToFit="1"/>
      <protection/>
    </xf>
    <xf numFmtId="1" fontId="0" fillId="0" borderId="23" xfId="90" applyNumberFormat="1" applyFont="1" applyBorder="1" applyAlignment="1" applyProtection="1">
      <alignment horizontal="right" shrinkToFit="1"/>
      <protection/>
    </xf>
    <xf numFmtId="1" fontId="11" fillId="0" borderId="128" xfId="90" applyNumberFormat="1" applyFont="1" applyBorder="1" applyAlignment="1" applyProtection="1">
      <alignment horizontal="right" shrinkToFit="1"/>
      <protection/>
    </xf>
    <xf numFmtId="4" fontId="11" fillId="0" borderId="128" xfId="90" applyNumberFormat="1" applyFont="1" applyBorder="1" applyAlignment="1" applyProtection="1">
      <alignment horizontal="right" shrinkToFit="1"/>
      <protection/>
    </xf>
    <xf numFmtId="0" fontId="11" fillId="0" borderId="16" xfId="90" applyFont="1" applyBorder="1" applyAlignment="1" applyProtection="1">
      <alignment horizontal="center"/>
      <protection/>
    </xf>
    <xf numFmtId="49" fontId="11" fillId="0" borderId="37" xfId="90" applyNumberFormat="1" applyFont="1" applyBorder="1" applyAlignment="1" applyProtection="1">
      <alignment shrinkToFit="1"/>
      <protection/>
    </xf>
    <xf numFmtId="1" fontId="11" fillId="0" borderId="87" xfId="90" applyNumberFormat="1" applyFont="1" applyBorder="1" applyAlignment="1" applyProtection="1">
      <alignment horizontal="right" shrinkToFit="1"/>
      <protection/>
    </xf>
    <xf numFmtId="58" fontId="11" fillId="0" borderId="87" xfId="90" applyNumberFormat="1" applyFont="1" applyBorder="1" applyAlignment="1" applyProtection="1">
      <alignment horizontal="right" shrinkToFit="1"/>
      <protection/>
    </xf>
    <xf numFmtId="4" fontId="11" fillId="0" borderId="135" xfId="90" applyNumberFormat="1" applyFont="1" applyBorder="1" applyAlignment="1" applyProtection="1">
      <alignment horizontal="right" shrinkToFit="1"/>
      <protection/>
    </xf>
    <xf numFmtId="0" fontId="10" fillId="0" borderId="0" xfId="90" applyFont="1" applyBorder="1" applyAlignment="1" applyProtection="1">
      <alignment horizontal="center" vertical="center" shrinkToFit="1"/>
      <protection/>
    </xf>
    <xf numFmtId="0" fontId="11" fillId="0" borderId="0" xfId="90" applyFont="1" applyBorder="1" applyAlignment="1" applyProtection="1">
      <alignment horizontal="center"/>
      <protection/>
    </xf>
    <xf numFmtId="49" fontId="11" fillId="0" borderId="0" xfId="90" applyNumberFormat="1" applyFont="1" applyBorder="1" applyAlignment="1" applyProtection="1">
      <alignment shrinkToFit="1"/>
      <protection/>
    </xf>
    <xf numFmtId="1" fontId="11" fillId="0" borderId="0" xfId="90" applyNumberFormat="1" applyFont="1" applyBorder="1" applyAlignment="1" applyProtection="1">
      <alignment horizontal="right" shrinkToFit="1"/>
      <protection/>
    </xf>
    <xf numFmtId="58" fontId="11" fillId="0" borderId="0" xfId="90" applyNumberFormat="1" applyFont="1" applyBorder="1" applyAlignment="1" applyProtection="1">
      <alignment horizontal="right" shrinkToFit="1"/>
      <protection/>
    </xf>
    <xf numFmtId="4" fontId="11" fillId="0" borderId="0" xfId="90" applyNumberFormat="1" applyFont="1" applyBorder="1" applyAlignment="1" applyProtection="1">
      <alignment horizontal="right" shrinkToFit="1"/>
      <protection/>
    </xf>
    <xf numFmtId="0" fontId="10" fillId="0" borderId="0" xfId="90" applyFont="1" applyBorder="1" applyAlignment="1" applyProtection="1">
      <alignment horizontal="center" vertical="center" shrinkToFit="1"/>
      <protection/>
    </xf>
    <xf numFmtId="0" fontId="11" fillId="0" borderId="0" xfId="90" applyFont="1" applyBorder="1" applyAlignment="1" applyProtection="1">
      <alignment horizontal="center"/>
      <protection/>
    </xf>
    <xf numFmtId="49" fontId="9" fillId="0" borderId="0" xfId="90" applyNumberFormat="1" applyFont="1" applyBorder="1" applyAlignment="1" applyProtection="1">
      <alignment shrinkToFit="1"/>
      <protection/>
    </xf>
    <xf numFmtId="3" fontId="11" fillId="0" borderId="0" xfId="90" applyNumberFormat="1" applyFont="1" applyBorder="1" applyAlignment="1" applyProtection="1">
      <alignment shrinkToFit="1"/>
      <protection/>
    </xf>
    <xf numFmtId="4" fontId="9" fillId="33" borderId="0" xfId="90" applyNumberFormat="1" applyFont="1" applyFill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92" applyFont="1" applyAlignment="1" applyProtection="1">
      <alignment horizontal="center"/>
      <protection/>
    </xf>
    <xf numFmtId="0" fontId="9" fillId="0" borderId="0" xfId="90" applyFont="1" applyBorder="1" applyAlignment="1" applyProtection="1">
      <alignment/>
      <protection/>
    </xf>
    <xf numFmtId="0" fontId="0" fillId="0" borderId="0" xfId="90" applyFont="1" applyAlignment="1" applyProtection="1">
      <alignment horizontal="center"/>
      <protection/>
    </xf>
    <xf numFmtId="58" fontId="0" fillId="0" borderId="0" xfId="50" applyNumberFormat="1" applyFont="1" applyBorder="1" applyAlignment="1" applyProtection="1">
      <alignment horizontal="center"/>
      <protection/>
    </xf>
    <xf numFmtId="0" fontId="0" fillId="33" borderId="0" xfId="90" applyFont="1" applyFill="1" applyAlignment="1" applyProtection="1">
      <alignment/>
      <protection/>
    </xf>
    <xf numFmtId="0" fontId="0" fillId="0" borderId="0" xfId="90" applyFont="1" applyBorder="1" applyAlignment="1" applyProtection="1">
      <alignment/>
      <protection/>
    </xf>
    <xf numFmtId="58" fontId="23" fillId="0" borderId="0" xfId="82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58" fontId="23" fillId="0" borderId="0" xfId="50" applyNumberFormat="1" applyFont="1" applyBorder="1" applyAlignment="1" applyProtection="1">
      <alignment horizontal="center"/>
      <protection/>
    </xf>
    <xf numFmtId="3" fontId="2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" fontId="0" fillId="0" borderId="0" xfId="90" applyNumberFormat="1" applyFont="1" applyBorder="1" applyAlignment="1" applyProtection="1">
      <alignment horizontal="right" shrinkToFit="1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90" applyNumberFormat="1" applyFont="1" applyBorder="1" applyAlignment="1" applyProtection="1">
      <alignment horizontal="right" shrinkToFit="1"/>
      <protection/>
    </xf>
    <xf numFmtId="176" fontId="9" fillId="0" borderId="0" xfId="16" applyFont="1" applyFill="1" applyBorder="1" applyAlignment="1" applyProtection="1">
      <alignment horizontal="center" vertical="center"/>
      <protection/>
    </xf>
    <xf numFmtId="176" fontId="0" fillId="0" borderId="0" xfId="16" applyFont="1" applyFill="1" applyBorder="1" applyAlignment="1" applyProtection="1">
      <alignment horizontal="center" vertical="center"/>
      <protection/>
    </xf>
    <xf numFmtId="0" fontId="0" fillId="0" borderId="0" xfId="90" applyFont="1" applyBorder="1" applyAlignment="1" applyProtection="1">
      <alignment horizontal="center"/>
      <protection/>
    </xf>
    <xf numFmtId="1" fontId="0" fillId="0" borderId="0" xfId="90" applyNumberFormat="1" applyFont="1" applyFill="1" applyBorder="1" applyAlignment="1" applyProtection="1">
      <alignment horizontal="right" shrinkToFit="1"/>
      <protection/>
    </xf>
    <xf numFmtId="4" fontId="0" fillId="0" borderId="0" xfId="90" applyNumberFormat="1" applyFont="1" applyFill="1" applyBorder="1" applyAlignment="1" applyProtection="1">
      <alignment horizontal="right" shrinkToFit="1"/>
      <protection/>
    </xf>
    <xf numFmtId="0" fontId="0" fillId="0" borderId="0" xfId="0" applyFont="1" applyBorder="1" applyAlignment="1" applyProtection="1">
      <alignment horizontal="right"/>
      <protection/>
    </xf>
    <xf numFmtId="58" fontId="0" fillId="0" borderId="0" xfId="0" applyNumberFormat="1" applyFont="1" applyBorder="1" applyAlignment="1" applyProtection="1">
      <alignment horizontal="right"/>
      <protection/>
    </xf>
    <xf numFmtId="49" fontId="0" fillId="0" borderId="0" xfId="90" applyNumberFormat="1" applyFont="1" applyBorder="1" applyAlignment="1" applyProtection="1">
      <alignment/>
      <protection/>
    </xf>
    <xf numFmtId="3" fontId="0" fillId="0" borderId="0" xfId="90" applyNumberFormat="1" applyFont="1" applyBorder="1" applyAlignment="1" applyProtection="1">
      <alignment/>
      <protection/>
    </xf>
    <xf numFmtId="0" fontId="0" fillId="0" borderId="0" xfId="90" applyFont="1" applyBorder="1" applyAlignment="1" applyProtection="1">
      <alignment horizontal="left"/>
      <protection/>
    </xf>
    <xf numFmtId="3" fontId="9" fillId="0" borderId="0" xfId="90" applyNumberFormat="1" applyFont="1" applyBorder="1" applyAlignment="1" applyProtection="1">
      <alignment/>
      <protection/>
    </xf>
    <xf numFmtId="4" fontId="0" fillId="0" borderId="136" xfId="90" applyNumberFormat="1" applyFont="1" applyBorder="1" applyAlignment="1" applyProtection="1">
      <alignment horizontal="right" shrinkToFit="1"/>
      <protection/>
    </xf>
    <xf numFmtId="4" fontId="0" fillId="33" borderId="96" xfId="90" applyNumberFormat="1" applyFont="1" applyFill="1" applyBorder="1" applyAlignment="1" applyProtection="1">
      <alignment horizontal="right" shrinkToFit="1"/>
      <protection/>
    </xf>
    <xf numFmtId="4" fontId="0" fillId="0" borderId="121" xfId="90" applyNumberFormat="1" applyFont="1" applyBorder="1" applyAlignment="1" applyProtection="1">
      <alignment horizontal="right" shrinkToFit="1"/>
      <protection/>
    </xf>
    <xf numFmtId="4" fontId="11" fillId="0" borderId="137" xfId="90" applyNumberFormat="1" applyFont="1" applyBorder="1" applyAlignment="1" applyProtection="1">
      <alignment horizontal="right" shrinkToFit="1"/>
      <protection/>
    </xf>
    <xf numFmtId="4" fontId="11" fillId="33" borderId="135" xfId="90" applyNumberFormat="1" applyFont="1" applyFill="1" applyBorder="1" applyAlignment="1" applyProtection="1">
      <alignment horizontal="right" shrinkToFit="1"/>
      <protection/>
    </xf>
    <xf numFmtId="4" fontId="11" fillId="0" borderId="138" xfId="90" applyNumberFormat="1" applyFont="1" applyBorder="1" applyAlignment="1" applyProtection="1">
      <alignment horizontal="right" shrinkToFit="1"/>
      <protection/>
    </xf>
    <xf numFmtId="4" fontId="11" fillId="0" borderId="87" xfId="90" applyNumberFormat="1" applyFont="1" applyBorder="1" applyAlignment="1" applyProtection="1">
      <alignment horizontal="right" shrinkToFit="1"/>
      <protection/>
    </xf>
    <xf numFmtId="4" fontId="11" fillId="33" borderId="0" xfId="90" applyNumberFormat="1" applyFont="1" applyFill="1" applyBorder="1" applyAlignment="1" applyProtection="1">
      <alignment horizontal="right" shrinkToFit="1"/>
      <protection/>
    </xf>
    <xf numFmtId="4" fontId="11" fillId="0" borderId="0" xfId="90" applyNumberFormat="1" applyFont="1" applyBorder="1" applyAlignment="1" applyProtection="1">
      <alignment horizontal="right" shrinkToFit="1"/>
      <protection/>
    </xf>
    <xf numFmtId="4" fontId="25" fillId="0" borderId="0" xfId="90" applyNumberFormat="1" applyFont="1" applyBorder="1" applyAlignment="1" applyProtection="1">
      <alignment shrinkToFit="1"/>
      <protection/>
    </xf>
    <xf numFmtId="4" fontId="69" fillId="33" borderId="0" xfId="90" applyNumberFormat="1" applyFont="1" applyFill="1" applyBorder="1" applyAlignment="1" applyProtection="1">
      <alignment/>
      <protection/>
    </xf>
    <xf numFmtId="3" fontId="24" fillId="33" borderId="0" xfId="0" applyNumberFormat="1" applyFont="1" applyFill="1" applyBorder="1" applyAlignment="1" applyProtection="1">
      <alignment horizontal="right"/>
      <protection/>
    </xf>
    <xf numFmtId="4" fontId="0" fillId="33" borderId="0" xfId="90" applyNumberFormat="1" applyFont="1" applyFill="1" applyBorder="1" applyAlignment="1" applyProtection="1">
      <alignment horizontal="right" shrinkToFit="1"/>
      <protection/>
    </xf>
    <xf numFmtId="3" fontId="0" fillId="0" borderId="0" xfId="90" applyNumberFormat="1" applyFont="1" applyFill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right"/>
      <protection/>
    </xf>
    <xf numFmtId="3" fontId="0" fillId="33" borderId="0" xfId="90" applyNumberFormat="1" applyFont="1" applyFill="1" applyBorder="1" applyAlignment="1" applyProtection="1">
      <alignment/>
      <protection/>
    </xf>
    <xf numFmtId="0" fontId="26" fillId="45" borderId="48" xfId="0" applyFont="1" applyFill="1" applyBorder="1" applyAlignment="1" applyProtection="1">
      <alignment horizontal="center" vertical="center"/>
      <protection/>
    </xf>
    <xf numFmtId="4" fontId="25" fillId="45" borderId="48" xfId="0" applyNumberFormat="1" applyFont="1" applyFill="1" applyBorder="1" applyAlignment="1" applyProtection="1">
      <alignment/>
      <protection/>
    </xf>
    <xf numFmtId="3" fontId="9" fillId="33" borderId="0" xfId="90" applyNumberFormat="1" applyFont="1" applyFill="1" applyBorder="1" applyAlignment="1" applyProtection="1">
      <alignment/>
      <protection/>
    </xf>
    <xf numFmtId="4" fontId="11" fillId="0" borderId="88" xfId="90" applyNumberFormat="1" applyFont="1" applyBorder="1" applyAlignment="1" applyProtection="1">
      <alignment horizontal="right" shrinkToFit="1"/>
      <protection/>
    </xf>
    <xf numFmtId="58" fontId="0" fillId="0" borderId="0" xfId="0" applyNumberFormat="1" applyFont="1" applyBorder="1" applyAlignment="1" applyProtection="1">
      <alignment horizontal="center"/>
      <protection/>
    </xf>
    <xf numFmtId="181" fontId="0" fillId="0" borderId="0" xfId="79" applyFont="1" applyAlignment="1" applyProtection="1">
      <alignment horizontal="center" vertical="center"/>
      <protection/>
    </xf>
    <xf numFmtId="3" fontId="0" fillId="0" borderId="0" xfId="92" applyNumberFormat="1" applyFont="1" applyAlignment="1" applyProtection="1">
      <alignment horizontal="center"/>
      <protection/>
    </xf>
    <xf numFmtId="0" fontId="0" fillId="0" borderId="0" xfId="91" applyFont="1" applyBorder="1" applyAlignment="1" applyProtection="1">
      <alignment/>
      <protection/>
    </xf>
    <xf numFmtId="0" fontId="9" fillId="0" borderId="0" xfId="90" applyFont="1" applyAlignment="1" applyProtection="1">
      <alignment/>
      <protection/>
    </xf>
    <xf numFmtId="3" fontId="0" fillId="0" borderId="0" xfId="90" applyNumberFormat="1" applyFont="1" applyAlignment="1" applyProtection="1">
      <alignment horizontal="center"/>
      <protection/>
    </xf>
    <xf numFmtId="3" fontId="0" fillId="0" borderId="0" xfId="91" applyNumberFormat="1" applyFont="1" applyAlignment="1" applyProtection="1">
      <alignment/>
      <protection/>
    </xf>
    <xf numFmtId="0" fontId="0" fillId="0" borderId="0" xfId="75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3" fontId="0" fillId="0" borderId="0" xfId="91" applyNumberFormat="1" applyFont="1" applyAlignment="1" applyProtection="1">
      <alignment horizontal="center"/>
      <protection/>
    </xf>
    <xf numFmtId="0" fontId="0" fillId="0" borderId="0" xfId="75" applyFont="1" applyAlignment="1" applyProtection="1">
      <alignment horizontal="center"/>
      <protection/>
    </xf>
    <xf numFmtId="4" fontId="25" fillId="39" borderId="0" xfId="0" applyNumberFormat="1" applyFont="1" applyFill="1" applyBorder="1" applyAlignment="1" applyProtection="1">
      <alignment/>
      <protection/>
    </xf>
    <xf numFmtId="1" fontId="3" fillId="33" borderId="39" xfId="0" applyNumberFormat="1" applyFont="1" applyFill="1" applyBorder="1" applyAlignment="1">
      <alignment shrinkToFit="1"/>
    </xf>
    <xf numFmtId="0" fontId="3" fillId="33" borderId="39" xfId="0" applyFont="1" applyFill="1" applyBorder="1" applyAlignment="1">
      <alignment horizontal="left" shrinkToFit="1"/>
    </xf>
    <xf numFmtId="0" fontId="3" fillId="33" borderId="39" xfId="0" applyFont="1" applyFill="1" applyBorder="1" applyAlignment="1">
      <alignment horizontal="center" shrinkToFit="1"/>
    </xf>
    <xf numFmtId="0" fontId="3" fillId="33" borderId="31" xfId="0" applyFont="1" applyFill="1" applyBorder="1" applyAlignment="1">
      <alignment horizontal="left" shrinkToFit="1"/>
    </xf>
    <xf numFmtId="0" fontId="3" fillId="33" borderId="31" xfId="0" applyFont="1" applyFill="1" applyBorder="1" applyAlignment="1">
      <alignment horizontal="center" shrinkToFit="1"/>
    </xf>
    <xf numFmtId="0" fontId="3" fillId="0" borderId="23" xfId="75" applyFont="1" applyBorder="1" applyAlignment="1" applyProtection="1">
      <alignment shrinkToFit="1"/>
      <protection/>
    </xf>
    <xf numFmtId="0" fontId="3" fillId="33" borderId="24" xfId="75" applyFont="1" applyFill="1" applyBorder="1" applyAlignment="1" applyProtection="1">
      <alignment shrinkToFit="1"/>
      <protection/>
    </xf>
    <xf numFmtId="0" fontId="19" fillId="33" borderId="24" xfId="75" applyNumberFormat="1" applyFont="1" applyFill="1" applyBorder="1" applyAlignment="1" applyProtection="1">
      <alignment horizontal="center" shrinkToFit="1"/>
      <protection/>
    </xf>
    <xf numFmtId="0" fontId="3" fillId="39" borderId="122" xfId="0" applyFont="1" applyFill="1" applyBorder="1" applyAlignment="1" applyProtection="1">
      <alignment shrinkToFit="1"/>
      <protection/>
    </xf>
    <xf numFmtId="0" fontId="3" fillId="40" borderId="63" xfId="0" applyFont="1" applyFill="1" applyBorder="1" applyAlignment="1" applyProtection="1">
      <alignment shrinkToFit="1"/>
      <protection/>
    </xf>
    <xf numFmtId="0" fontId="5" fillId="39" borderId="102" xfId="0" applyFont="1" applyFill="1" applyBorder="1" applyAlignment="1" applyProtection="1">
      <alignment shrinkToFit="1"/>
      <protection/>
    </xf>
    <xf numFmtId="0" fontId="5" fillId="33" borderId="17" xfId="90" applyFont="1" applyFill="1" applyBorder="1" applyAlignment="1" applyProtection="1">
      <alignment shrinkToFit="1"/>
      <protection/>
    </xf>
    <xf numFmtId="0" fontId="5" fillId="33" borderId="17" xfId="90" applyFont="1" applyFill="1" applyBorder="1" applyAlignment="1" applyProtection="1">
      <alignment horizontal="left" shrinkToFit="1"/>
      <protection/>
    </xf>
    <xf numFmtId="0" fontId="5" fillId="33" borderId="17" xfId="90" applyFont="1" applyFill="1" applyBorder="1" applyAlignment="1" applyProtection="1">
      <alignment horizontal="center" shrinkToFit="1"/>
      <protection/>
    </xf>
    <xf numFmtId="4" fontId="5" fillId="0" borderId="31" xfId="90" applyNumberFormat="1" applyFont="1" applyBorder="1" applyAlignment="1" applyProtection="1">
      <alignment horizontal="right" vertical="center" shrinkToFit="1"/>
      <protection/>
    </xf>
    <xf numFmtId="0" fontId="5" fillId="0" borderId="139" xfId="90" applyFont="1" applyBorder="1" applyAlignment="1" applyProtection="1">
      <alignment horizontal="center" shrinkToFit="1"/>
      <protection/>
    </xf>
    <xf numFmtId="0" fontId="5" fillId="0" borderId="87" xfId="90" applyFont="1" applyBorder="1" applyAlignment="1" applyProtection="1">
      <alignment shrinkToFit="1"/>
      <protection/>
    </xf>
    <xf numFmtId="182" fontId="5" fillId="0" borderId="87" xfId="90" applyNumberFormat="1" applyFont="1" applyBorder="1" applyAlignment="1" applyProtection="1">
      <alignment shrinkToFit="1"/>
      <protection/>
    </xf>
    <xf numFmtId="4" fontId="5" fillId="0" borderId="0" xfId="90" applyNumberFormat="1" applyFont="1" applyBorder="1" applyAlignment="1" applyProtection="1">
      <alignment horizontal="right" vertical="center" shrinkToFit="1"/>
      <protection/>
    </xf>
    <xf numFmtId="0" fontId="18" fillId="0" borderId="0" xfId="90" applyFont="1" applyBorder="1" applyAlignment="1" applyProtection="1">
      <alignment horizontal="center" vertical="top" shrinkToFit="1"/>
      <protection/>
    </xf>
    <xf numFmtId="0" fontId="5" fillId="0" borderId="0" xfId="90" applyFont="1" applyBorder="1" applyAlignment="1" applyProtection="1">
      <alignment horizontal="center" shrinkToFit="1"/>
      <protection/>
    </xf>
    <xf numFmtId="0" fontId="5" fillId="0" borderId="0" xfId="90" applyFont="1" applyBorder="1" applyAlignment="1" applyProtection="1">
      <alignment shrinkToFit="1"/>
      <protection/>
    </xf>
    <xf numFmtId="182" fontId="5" fillId="0" borderId="0" xfId="90" applyNumberFormat="1" applyFont="1" applyBorder="1" applyAlignment="1" applyProtection="1">
      <alignment shrinkToFit="1"/>
      <protection/>
    </xf>
    <xf numFmtId="4" fontId="28" fillId="0" borderId="0" xfId="90" applyNumberFormat="1" applyFont="1" applyBorder="1" applyAlignment="1" applyProtection="1">
      <alignment horizontal="right" vertical="center" shrinkToFit="1"/>
      <protection/>
    </xf>
    <xf numFmtId="0" fontId="29" fillId="0" borderId="0" xfId="90" applyFont="1" applyBorder="1" applyAlignment="1" applyProtection="1">
      <alignment horizontal="center" vertical="top" shrinkToFit="1"/>
      <protection/>
    </xf>
    <xf numFmtId="0" fontId="11" fillId="0" borderId="0" xfId="90" applyFont="1" applyBorder="1" applyAlignment="1" applyProtection="1">
      <alignment horizontal="center" shrinkToFit="1"/>
      <protection/>
    </xf>
    <xf numFmtId="0" fontId="6" fillId="0" borderId="0" xfId="90" applyFont="1" applyBorder="1" applyAlignment="1" applyProtection="1">
      <alignment shrinkToFit="1"/>
      <protection/>
    </xf>
    <xf numFmtId="182" fontId="6" fillId="0" borderId="0" xfId="90" applyNumberFormat="1" applyFont="1" applyBorder="1" applyAlignment="1" applyProtection="1">
      <alignment shrinkToFit="1"/>
      <protection/>
    </xf>
    <xf numFmtId="0" fontId="7" fillId="0" borderId="0" xfId="90" applyFont="1" applyAlignment="1" applyProtection="1">
      <alignment horizontal="right"/>
      <protection/>
    </xf>
    <xf numFmtId="0" fontId="16" fillId="0" borderId="0" xfId="9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9" fillId="0" borderId="140" xfId="90" applyFont="1" applyBorder="1" applyAlignment="1" applyProtection="1">
      <alignment horizontal="center"/>
      <protection/>
    </xf>
    <xf numFmtId="0" fontId="9" fillId="0" borderId="141" xfId="90" applyFont="1" applyBorder="1" applyAlignment="1" applyProtection="1">
      <alignment horizontal="center"/>
      <protection/>
    </xf>
    <xf numFmtId="0" fontId="9" fillId="0" borderId="142" xfId="90" applyFont="1" applyBorder="1" applyAlignment="1" applyProtection="1">
      <alignment horizontal="center"/>
      <protection/>
    </xf>
    <xf numFmtId="2" fontId="9" fillId="0" borderId="140" xfId="90" applyNumberFormat="1" applyFont="1" applyBorder="1" applyAlignment="1" applyProtection="1">
      <alignment horizontal="center"/>
      <protection/>
    </xf>
    <xf numFmtId="2" fontId="9" fillId="0" borderId="142" xfId="90" applyNumberFormat="1" applyFont="1" applyBorder="1" applyAlignment="1" applyProtection="1">
      <alignment horizontal="center"/>
      <protection/>
    </xf>
    <xf numFmtId="0" fontId="9" fillId="0" borderId="143" xfId="90" applyFont="1" applyBorder="1" applyAlignment="1" applyProtection="1">
      <alignment horizontal="center"/>
      <protection/>
    </xf>
    <xf numFmtId="0" fontId="9" fillId="0" borderId="144" xfId="90" applyFont="1" applyBorder="1" applyAlignment="1" applyProtection="1">
      <alignment horizontal="center"/>
      <protection/>
    </xf>
    <xf numFmtId="0" fontId="9" fillId="0" borderId="117" xfId="90" applyFont="1" applyBorder="1" applyAlignment="1" applyProtection="1">
      <alignment horizontal="center"/>
      <protection/>
    </xf>
    <xf numFmtId="2" fontId="9" fillId="0" borderId="143" xfId="90" applyNumberFormat="1" applyFont="1" applyBorder="1" applyAlignment="1" applyProtection="1">
      <alignment horizontal="center"/>
      <protection/>
    </xf>
    <xf numFmtId="2" fontId="9" fillId="0" borderId="117" xfId="90" applyNumberFormat="1" applyFont="1" applyBorder="1" applyAlignment="1" applyProtection="1">
      <alignment horizontal="center"/>
      <protection/>
    </xf>
    <xf numFmtId="0" fontId="3" fillId="0" borderId="140" xfId="90" applyFont="1" applyBorder="1" applyAlignment="1" applyProtection="1">
      <alignment/>
      <protection/>
    </xf>
    <xf numFmtId="0" fontId="3" fillId="0" borderId="141" xfId="90" applyFont="1" applyBorder="1" applyAlignment="1" applyProtection="1">
      <alignment horizontal="center"/>
      <protection/>
    </xf>
    <xf numFmtId="0" fontId="3" fillId="0" borderId="142" xfId="90" applyFont="1" applyBorder="1" applyAlignment="1" applyProtection="1">
      <alignment horizontal="center"/>
      <protection/>
    </xf>
    <xf numFmtId="0" fontId="3" fillId="0" borderId="140" xfId="90" applyFont="1" applyBorder="1" applyAlignment="1" applyProtection="1">
      <alignment horizontal="center"/>
      <protection/>
    </xf>
    <xf numFmtId="0" fontId="3" fillId="0" borderId="145" xfId="90" applyFont="1" applyBorder="1" applyAlignment="1" applyProtection="1">
      <alignment/>
      <protection/>
    </xf>
    <xf numFmtId="0" fontId="3" fillId="0" borderId="0" xfId="90" applyFont="1" applyBorder="1" applyAlignment="1" applyProtection="1">
      <alignment horizontal="center"/>
      <protection/>
    </xf>
    <xf numFmtId="0" fontId="3" fillId="0" borderId="146" xfId="90" applyFont="1" applyBorder="1" applyAlignment="1" applyProtection="1">
      <alignment horizontal="center"/>
      <protection/>
    </xf>
    <xf numFmtId="0" fontId="3" fillId="0" borderId="145" xfId="90" applyFont="1" applyBorder="1" applyAlignment="1" applyProtection="1">
      <alignment horizontal="center"/>
      <protection/>
    </xf>
    <xf numFmtId="0" fontId="3" fillId="0" borderId="143" xfId="90" applyFont="1" applyBorder="1" applyAlignment="1" applyProtection="1">
      <alignment/>
      <protection/>
    </xf>
    <xf numFmtId="0" fontId="3" fillId="0" borderId="144" xfId="90" applyFont="1" applyBorder="1" applyAlignment="1" applyProtection="1">
      <alignment horizontal="center"/>
      <protection/>
    </xf>
    <xf numFmtId="0" fontId="3" fillId="0" borderId="117" xfId="90" applyFont="1" applyBorder="1" applyAlignment="1" applyProtection="1">
      <alignment horizontal="center"/>
      <protection/>
    </xf>
    <xf numFmtId="0" fontId="3" fillId="0" borderId="143" xfId="90" applyFont="1" applyBorder="1" applyAlignment="1" applyProtection="1">
      <alignment horizontal="center"/>
      <protection/>
    </xf>
    <xf numFmtId="0" fontId="9" fillId="0" borderId="0" xfId="90" applyFont="1" applyAlignment="1" applyProtection="1">
      <alignment horizontal="left"/>
      <protection/>
    </xf>
    <xf numFmtId="0" fontId="9" fillId="0" borderId="0" xfId="9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" fontId="5" fillId="35" borderId="17" xfId="90" applyNumberFormat="1" applyFont="1" applyFill="1" applyBorder="1" applyAlignment="1" applyProtection="1">
      <alignment horizontal="right" shrinkToFit="1"/>
      <protection/>
    </xf>
    <xf numFmtId="1" fontId="5" fillId="0" borderId="87" xfId="90" applyNumberFormat="1" applyFont="1" applyBorder="1" applyAlignment="1" applyProtection="1">
      <alignment horizontal="right" shrinkToFit="1"/>
      <protection/>
    </xf>
    <xf numFmtId="58" fontId="5" fillId="0" borderId="87" xfId="90" applyNumberFormat="1" applyFont="1" applyBorder="1" applyAlignment="1" applyProtection="1">
      <alignment horizontal="right" shrinkToFit="1"/>
      <protection/>
    </xf>
    <xf numFmtId="4" fontId="5" fillId="0" borderId="87" xfId="90" applyNumberFormat="1" applyFont="1" applyBorder="1" applyAlignment="1" applyProtection="1">
      <alignment horizontal="right" shrinkToFit="1"/>
      <protection/>
    </xf>
    <xf numFmtId="4" fontId="5" fillId="0" borderId="147" xfId="90" applyNumberFormat="1" applyFont="1" applyBorder="1" applyAlignment="1" applyProtection="1">
      <alignment horizontal="right" shrinkToFit="1"/>
      <protection/>
    </xf>
    <xf numFmtId="4" fontId="5" fillId="0" borderId="148" xfId="90" applyNumberFormat="1" applyFont="1" applyBorder="1" applyAlignment="1" applyProtection="1">
      <alignment horizontal="right" shrinkToFit="1"/>
      <protection/>
    </xf>
    <xf numFmtId="1" fontId="5" fillId="0" borderId="0" xfId="90" applyNumberFormat="1" applyFont="1" applyBorder="1" applyAlignment="1" applyProtection="1">
      <alignment horizontal="right" shrinkToFit="1"/>
      <protection/>
    </xf>
    <xf numFmtId="58" fontId="5" fillId="0" borderId="0" xfId="90" applyNumberFormat="1" applyFont="1" applyBorder="1" applyAlignment="1" applyProtection="1">
      <alignment horizontal="right" shrinkToFit="1"/>
      <protection/>
    </xf>
    <xf numFmtId="4" fontId="5" fillId="0" borderId="0" xfId="90" applyNumberFormat="1" applyFont="1" applyBorder="1" applyAlignment="1" applyProtection="1">
      <alignment horizontal="right" shrinkToFit="1"/>
      <protection/>
    </xf>
    <xf numFmtId="4" fontId="5" fillId="0" borderId="0" xfId="90" applyNumberFormat="1" applyFont="1" applyBorder="1" applyAlignment="1" applyProtection="1">
      <alignment horizontal="right" shrinkToFit="1"/>
      <protection/>
    </xf>
    <xf numFmtId="3" fontId="6" fillId="0" borderId="0" xfId="90" applyNumberFormat="1" applyFont="1" applyBorder="1" applyAlignment="1" applyProtection="1">
      <alignment horizontal="right" shrinkToFit="1"/>
      <protection/>
    </xf>
    <xf numFmtId="4" fontId="30" fillId="0" borderId="0" xfId="90" applyNumberFormat="1" applyFont="1" applyBorder="1" applyAlignment="1" applyProtection="1">
      <alignment shrinkToFit="1"/>
      <protection/>
    </xf>
    <xf numFmtId="58" fontId="16" fillId="0" borderId="0" xfId="90" applyNumberFormat="1" applyFont="1" applyAlignment="1" applyProtection="1">
      <alignment horizontal="right"/>
      <protection/>
    </xf>
    <xf numFmtId="3" fontId="7" fillId="0" borderId="0" xfId="90" applyNumberFormat="1" applyFont="1" applyAlignment="1" applyProtection="1">
      <alignment/>
      <protection/>
    </xf>
    <xf numFmtId="49" fontId="7" fillId="0" borderId="0" xfId="90" applyNumberFormat="1" applyFont="1" applyAlignment="1" applyProtection="1">
      <alignment/>
      <protection/>
    </xf>
    <xf numFmtId="58" fontId="7" fillId="0" borderId="0" xfId="90" applyNumberFormat="1" applyFont="1" applyAlignment="1" applyProtection="1">
      <alignment horizontal="right"/>
      <protection/>
    </xf>
    <xf numFmtId="2" fontId="9" fillId="0" borderId="141" xfId="90" applyNumberFormat="1" applyFont="1" applyBorder="1" applyAlignment="1" applyProtection="1">
      <alignment horizontal="center"/>
      <protection/>
    </xf>
    <xf numFmtId="2" fontId="9" fillId="0" borderId="0" xfId="90" applyNumberFormat="1" applyFont="1" applyBorder="1" applyAlignment="1" applyProtection="1">
      <alignment horizontal="center"/>
      <protection/>
    </xf>
    <xf numFmtId="2" fontId="9" fillId="0" borderId="144" xfId="90" applyNumberFormat="1" applyFont="1" applyBorder="1" applyAlignment="1" applyProtection="1">
      <alignment horizontal="center"/>
      <protection/>
    </xf>
    <xf numFmtId="2" fontId="9" fillId="0" borderId="117" xfId="90" applyNumberFormat="1" applyFont="1" applyBorder="1" applyAlignment="1" applyProtection="1">
      <alignment horizontal="right"/>
      <protection/>
    </xf>
    <xf numFmtId="58" fontId="3" fillId="0" borderId="142" xfId="90" applyNumberFormat="1" applyFont="1" applyBorder="1" applyAlignment="1" applyProtection="1">
      <alignment horizontal="right"/>
      <protection/>
    </xf>
    <xf numFmtId="0" fontId="3" fillId="0" borderId="142" xfId="90" applyFont="1" applyBorder="1" applyAlignment="1" applyProtection="1">
      <alignment/>
      <protection/>
    </xf>
    <xf numFmtId="0" fontId="3" fillId="0" borderId="0" xfId="90" applyFont="1" applyBorder="1" applyAlignment="1" applyProtection="1">
      <alignment/>
      <protection/>
    </xf>
    <xf numFmtId="58" fontId="3" fillId="0" borderId="146" xfId="90" applyNumberFormat="1" applyFont="1" applyBorder="1" applyAlignment="1" applyProtection="1">
      <alignment horizontal="right"/>
      <protection/>
    </xf>
    <xf numFmtId="0" fontId="3" fillId="0" borderId="146" xfId="90" applyFont="1" applyBorder="1" applyAlignment="1" applyProtection="1">
      <alignment/>
      <protection/>
    </xf>
    <xf numFmtId="58" fontId="3" fillId="0" borderId="117" xfId="90" applyNumberFormat="1" applyFont="1" applyBorder="1" applyAlignment="1" applyProtection="1">
      <alignment horizontal="right"/>
      <protection/>
    </xf>
    <xf numFmtId="0" fontId="3" fillId="0" borderId="117" xfId="90" applyFont="1" applyBorder="1" applyAlignment="1" applyProtection="1">
      <alignment/>
      <protection/>
    </xf>
    <xf numFmtId="49" fontId="4" fillId="0" borderId="0" xfId="90" applyNumberFormat="1" applyFont="1" applyAlignment="1" applyProtection="1">
      <alignment/>
      <protection/>
    </xf>
    <xf numFmtId="3" fontId="4" fillId="0" borderId="0" xfId="9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0" applyFont="1" applyAlignment="1" applyProtection="1">
      <alignment horizontal="left"/>
      <protection/>
    </xf>
    <xf numFmtId="0" fontId="0" fillId="0" borderId="0" xfId="82" applyFont="1" applyAlignment="1" applyProtection="1">
      <alignment/>
      <protection/>
    </xf>
    <xf numFmtId="58" fontId="4" fillId="0" borderId="0" xfId="90" applyNumberFormat="1" applyFont="1" applyAlignment="1" applyProtection="1">
      <alignment horizontal="right"/>
      <protection/>
    </xf>
    <xf numFmtId="49" fontId="9" fillId="0" borderId="0" xfId="90" applyNumberFormat="1" applyFont="1" applyAlignment="1" applyProtection="1">
      <alignment/>
      <protection/>
    </xf>
    <xf numFmtId="58" fontId="25" fillId="39" borderId="0" xfId="90" applyNumberFormat="1" applyFont="1" applyFill="1" applyBorder="1" applyAlignment="1" applyProtection="1">
      <alignment horizontal="center" vertical="center"/>
      <protection/>
    </xf>
    <xf numFmtId="3" fontId="26" fillId="45" borderId="48" xfId="0" applyNumberFormat="1" applyFont="1" applyFill="1" applyBorder="1" applyAlignment="1" applyProtection="1">
      <alignment horizontal="center"/>
      <protection/>
    </xf>
    <xf numFmtId="3" fontId="26" fillId="45" borderId="62" xfId="0" applyNumberFormat="1" applyFont="1" applyFill="1" applyBorder="1" applyAlignment="1" applyProtection="1">
      <alignment horizontal="center"/>
      <protection/>
    </xf>
    <xf numFmtId="3" fontId="26" fillId="45" borderId="31" xfId="0" applyNumberFormat="1" applyFont="1" applyFill="1" applyBorder="1" applyAlignment="1" applyProtection="1">
      <alignment horizontal="center"/>
      <protection/>
    </xf>
    <xf numFmtId="4" fontId="25" fillId="45" borderId="48" xfId="90" applyNumberFormat="1" applyFont="1" applyFill="1" applyBorder="1" applyAlignment="1" applyProtection="1">
      <alignment horizontal="right" shrinkToFit="1"/>
      <protection/>
    </xf>
    <xf numFmtId="4" fontId="25" fillId="45" borderId="62" xfId="90" applyNumberFormat="1" applyFont="1" applyFill="1" applyBorder="1" applyAlignment="1" applyProtection="1">
      <alignment shrinkToFit="1"/>
      <protection/>
    </xf>
    <xf numFmtId="4" fontId="25" fillId="45" borderId="31" xfId="90" applyNumberFormat="1" applyFont="1" applyFill="1" applyBorder="1" applyAlignment="1" applyProtection="1">
      <alignment shrinkToFit="1"/>
      <protection/>
    </xf>
    <xf numFmtId="4" fontId="5" fillId="35" borderId="134" xfId="90" applyNumberFormat="1" applyFont="1" applyFill="1" applyBorder="1" applyAlignment="1" applyProtection="1">
      <alignment horizontal="right" shrinkToFit="1"/>
      <protection/>
    </xf>
    <xf numFmtId="4" fontId="5" fillId="0" borderId="90" xfId="90" applyNumberFormat="1" applyFont="1" applyBorder="1" applyAlignment="1" applyProtection="1">
      <alignment horizontal="right" shrinkToFit="1"/>
      <protection/>
    </xf>
    <xf numFmtId="1" fontId="3" fillId="0" borderId="39" xfId="0" applyNumberFormat="1" applyFont="1" applyBorder="1" applyAlignment="1">
      <alignment shrinkToFit="1"/>
    </xf>
    <xf numFmtId="0" fontId="21" fillId="0" borderId="109" xfId="75" applyFont="1" applyBorder="1" applyAlignment="1" applyProtection="1">
      <alignment shrinkToFit="1"/>
      <protection/>
    </xf>
    <xf numFmtId="0" fontId="3" fillId="42" borderId="24" xfId="75" applyFont="1" applyFill="1" applyBorder="1" applyAlignment="1" applyProtection="1">
      <alignment shrinkToFit="1"/>
      <protection/>
    </xf>
    <xf numFmtId="0" fontId="21" fillId="39" borderId="43" xfId="0" applyFont="1" applyFill="1" applyBorder="1" applyAlignment="1" applyProtection="1">
      <alignment shrinkToFit="1"/>
      <protection/>
    </xf>
    <xf numFmtId="0" fontId="3" fillId="39" borderId="63" xfId="0" applyFont="1" applyFill="1" applyBorder="1" applyAlignment="1" applyProtection="1">
      <alignment shrinkToFit="1"/>
      <protection/>
    </xf>
    <xf numFmtId="0" fontId="5" fillId="0" borderId="17" xfId="90" applyFont="1" applyBorder="1" applyAlignment="1" applyProtection="1">
      <alignment shrinkToFit="1"/>
      <protection/>
    </xf>
    <xf numFmtId="4" fontId="5" fillId="0" borderId="149" xfId="90" applyNumberFormat="1" applyFont="1" applyBorder="1" applyAlignment="1" applyProtection="1">
      <alignment horizontal="right" shrinkToFit="1"/>
      <protection/>
    </xf>
    <xf numFmtId="4" fontId="5" fillId="0" borderId="88" xfId="90" applyNumberFormat="1" applyFont="1" applyBorder="1" applyAlignment="1" applyProtection="1">
      <alignment horizontal="right" shrinkToFit="1"/>
      <protection/>
    </xf>
    <xf numFmtId="0" fontId="22" fillId="0" borderId="16" xfId="90" applyFont="1" applyBorder="1" applyAlignment="1" applyProtection="1">
      <alignment horizontal="center" shrinkToFit="1"/>
      <protection/>
    </xf>
    <xf numFmtId="4" fontId="5" fillId="0" borderId="0" xfId="90" applyNumberFormat="1" applyFont="1" applyBorder="1" applyAlignment="1" applyProtection="1">
      <alignment horizontal="right" shrinkToFit="1"/>
      <protection/>
    </xf>
    <xf numFmtId="0" fontId="22" fillId="0" borderId="0" xfId="90" applyFont="1" applyBorder="1" applyAlignment="1" applyProtection="1">
      <alignment horizontal="center" shrinkToFit="1"/>
      <protection/>
    </xf>
    <xf numFmtId="0" fontId="0" fillId="0" borderId="0" xfId="0" applyAlignment="1" applyProtection="1">
      <alignment/>
      <protection/>
    </xf>
    <xf numFmtId="0" fontId="3" fillId="42" borderId="39" xfId="0" applyFont="1" applyFill="1" applyBorder="1" applyAlignment="1">
      <alignment horizontal="left" shrinkToFit="1"/>
    </xf>
    <xf numFmtId="0" fontId="3" fillId="42" borderId="39" xfId="0" applyFont="1" applyFill="1" applyBorder="1" applyAlignment="1">
      <alignment horizontal="center" shrinkToFit="1"/>
    </xf>
    <xf numFmtId="0" fontId="3" fillId="42" borderId="31" xfId="0" applyFont="1" applyFill="1" applyBorder="1" applyAlignment="1">
      <alignment horizontal="left" shrinkToFit="1"/>
    </xf>
    <xf numFmtId="0" fontId="3" fillId="42" borderId="31" xfId="0" applyFont="1" applyFill="1" applyBorder="1" applyAlignment="1">
      <alignment horizontal="center" shrinkToFit="1"/>
    </xf>
    <xf numFmtId="0" fontId="19" fillId="42" borderId="24" xfId="75" applyNumberFormat="1" applyFont="1" applyFill="1" applyBorder="1" applyAlignment="1" applyProtection="1">
      <alignment horizontal="center" shrinkToFit="1"/>
      <protection/>
    </xf>
    <xf numFmtId="0" fontId="3" fillId="42" borderId="24" xfId="75" applyNumberFormat="1" applyFont="1" applyFill="1" applyBorder="1" applyAlignment="1" applyProtection="1">
      <alignment horizontal="right" shrinkToFit="1"/>
      <protection/>
    </xf>
    <xf numFmtId="0" fontId="5" fillId="42" borderId="17" xfId="90" applyFont="1" applyFill="1" applyBorder="1" applyAlignment="1" applyProtection="1">
      <alignment horizontal="left" shrinkToFit="1"/>
      <protection/>
    </xf>
    <xf numFmtId="0" fontId="5" fillId="42" borderId="17" xfId="90" applyFont="1" applyFill="1" applyBorder="1" applyAlignment="1" applyProtection="1">
      <alignment horizontal="center" shrinkToFit="1"/>
      <protection/>
    </xf>
    <xf numFmtId="0" fontId="5" fillId="42" borderId="17" xfId="90" applyFont="1" applyFill="1" applyBorder="1" applyAlignment="1" applyProtection="1">
      <alignment shrinkToFit="1"/>
      <protection/>
    </xf>
    <xf numFmtId="58" fontId="5" fillId="0" borderId="87" xfId="90" applyNumberFormat="1" applyFont="1" applyBorder="1" applyAlignment="1" applyProtection="1">
      <alignment horizontal="center" shrinkToFit="1"/>
      <protection/>
    </xf>
    <xf numFmtId="4" fontId="5" fillId="0" borderId="150" xfId="90" applyNumberFormat="1" applyFont="1" applyBorder="1" applyAlignment="1" applyProtection="1">
      <alignment horizontal="right" shrinkToFit="1"/>
      <protection/>
    </xf>
    <xf numFmtId="4" fontId="5" fillId="0" borderId="151" xfId="90" applyNumberFormat="1" applyFont="1" applyBorder="1" applyAlignment="1" applyProtection="1">
      <alignment horizontal="right" shrinkToFit="1"/>
      <protection/>
    </xf>
    <xf numFmtId="58" fontId="5" fillId="0" borderId="0" xfId="90" applyNumberFormat="1" applyFont="1" applyBorder="1" applyAlignment="1" applyProtection="1">
      <alignment horizontal="center" shrinkToFit="1"/>
      <protection/>
    </xf>
    <xf numFmtId="4" fontId="5" fillId="0" borderId="0" xfId="90" applyNumberFormat="1" applyFont="1" applyBorder="1" applyAlignment="1" applyProtection="1">
      <alignment horizontal="right" shrinkToFit="1"/>
      <protection/>
    </xf>
    <xf numFmtId="3" fontId="6" fillId="0" borderId="0" xfId="90" applyNumberFormat="1" applyFont="1" applyBorder="1" applyAlignment="1" applyProtection="1">
      <alignment horizontal="center" shrinkToFit="1"/>
      <protection/>
    </xf>
    <xf numFmtId="58" fontId="16" fillId="0" borderId="0" xfId="90" applyNumberFormat="1" applyFont="1" applyAlignment="1" applyProtection="1">
      <alignment horizontal="center"/>
      <protection/>
    </xf>
    <xf numFmtId="58" fontId="7" fillId="0" borderId="0" xfId="90" applyNumberFormat="1" applyFont="1" applyAlignment="1" applyProtection="1">
      <alignment horizontal="center"/>
      <protection/>
    </xf>
    <xf numFmtId="58" fontId="3" fillId="0" borderId="141" xfId="90" applyNumberFormat="1" applyFont="1" applyBorder="1" applyAlignment="1" applyProtection="1">
      <alignment horizontal="center"/>
      <protection/>
    </xf>
    <xf numFmtId="58" fontId="3" fillId="0" borderId="0" xfId="90" applyNumberFormat="1" applyFont="1" applyBorder="1" applyAlignment="1" applyProtection="1">
      <alignment horizontal="center"/>
      <protection/>
    </xf>
    <xf numFmtId="58" fontId="3" fillId="0" borderId="144" xfId="90" applyNumberFormat="1" applyFont="1" applyBorder="1" applyAlignment="1" applyProtection="1">
      <alignment horizontal="center"/>
      <protection/>
    </xf>
    <xf numFmtId="58" fontId="4" fillId="0" borderId="0" xfId="90" applyNumberFormat="1" applyFont="1" applyAlignment="1" applyProtection="1">
      <alignment horizontal="center"/>
      <protection/>
    </xf>
    <xf numFmtId="49" fontId="16" fillId="0" borderId="0" xfId="90" applyNumberFormat="1" applyFont="1" applyAlignment="1" applyProtection="1">
      <alignment/>
      <protection/>
    </xf>
    <xf numFmtId="3" fontId="16" fillId="0" borderId="0" xfId="90" applyNumberFormat="1" applyFont="1" applyAlignment="1" applyProtection="1">
      <alignment/>
      <protection/>
    </xf>
    <xf numFmtId="0" fontId="26" fillId="45" borderId="31" xfId="0" applyFont="1" applyFill="1" applyBorder="1" applyAlignment="1" applyProtection="1">
      <alignment horizontal="center"/>
      <protection/>
    </xf>
    <xf numFmtId="4" fontId="25" fillId="45" borderId="31" xfId="0" applyNumberFormat="1" applyFont="1" applyFill="1" applyBorder="1" applyAlignment="1" applyProtection="1">
      <alignment/>
      <protection/>
    </xf>
  </cellXfs>
  <cellStyles count="8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Normal 2 11" xfId="20"/>
    <cellStyle name="Percent" xfId="21"/>
    <cellStyle name="Check Cell" xfId="22"/>
    <cellStyle name="Heading 2" xfId="23"/>
    <cellStyle name="Note" xfId="24"/>
    <cellStyle name="Hyperlink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Normal 2 10" xfId="35"/>
    <cellStyle name="Heading 4" xfId="36"/>
    <cellStyle name="Input" xfId="37"/>
    <cellStyle name="Output" xfId="38"/>
    <cellStyle name="Normal_plati in 29_06_2011 10" xfId="39"/>
    <cellStyle name="60% - Accent3" xfId="40"/>
    <cellStyle name="Good" xfId="41"/>
    <cellStyle name="20% - Accent1" xfId="42"/>
    <cellStyle name="Calculation" xfId="43"/>
    <cellStyle name="Linked Cell" xfId="44"/>
    <cellStyle name="Total" xfId="45"/>
    <cellStyle name="Comma 6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Comma 2 2" xfId="63"/>
    <cellStyle name="40% - Accent5" xfId="64"/>
    <cellStyle name="60% - Accent5" xfId="65"/>
    <cellStyle name="Accent6" xfId="66"/>
    <cellStyle name="40% - Accent6" xfId="67"/>
    <cellStyle name="60% - Accent6" xfId="68"/>
    <cellStyle name="Comma 2" xfId="69"/>
    <cellStyle name="Comma 3" xfId="70"/>
    <cellStyle name="Comma 4" xfId="71"/>
    <cellStyle name="Comma 5" xfId="72"/>
    <cellStyle name="Hyperlink 2 2" xfId="73"/>
    <cellStyle name="Comma 5 2" xfId="74"/>
    <cellStyle name="Normal_plati in 29_06_2011" xfId="75"/>
    <cellStyle name="Comma 7" xfId="76"/>
    <cellStyle name="Comma 8" xfId="77"/>
    <cellStyle name="Comma 9" xfId="78"/>
    <cellStyle name="Comma_plati in 29_06_2011" xfId="79"/>
    <cellStyle name="Hyperlink 2" xfId="80"/>
    <cellStyle name="Normal 2 12" xfId="81"/>
    <cellStyle name="Normal 2 2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_F NED CENTR ORD BOLI CRONICE 2003" xfId="90"/>
    <cellStyle name="Normal_F NED CENTR ORD BOLI CRONICE 2003 10" xfId="91"/>
    <cellStyle name="Normal_F NED CENTR ORD BOLI CRONICE 2003 2" xfId="92"/>
    <cellStyle name="Normal_plati in 29_06_2011 2" xfId="93"/>
    <cellStyle name="Percent 2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3\SEPTEMBRIE%202013\PLATI%20IN%2027.09.2013\DECONTARI%20FARMACII\CENTRALIZATOARE%202009\APRILIE%202009\furnizori%20programe%20APRILI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  <sheetName val="P5 ADO"/>
      <sheetName val="P5 INSULINE"/>
      <sheetName val="P5 MIXT"/>
      <sheetName val="TESTE"/>
      <sheetName val="P6.5SCLE"/>
      <sheetName val="P6.4MUC"/>
      <sheetName val="P9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398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28125" style="9" customWidth="1"/>
    <col min="2" max="2" width="20.421875" style="9" customWidth="1"/>
    <col min="3" max="3" width="9.421875" style="10" customWidth="1"/>
    <col min="4" max="4" width="10.28125" style="9" customWidth="1"/>
    <col min="5" max="5" width="9.421875" style="11" customWidth="1"/>
    <col min="6" max="7" width="10.57421875" style="12" customWidth="1"/>
    <col min="8" max="8" width="10.7109375" style="12" customWidth="1"/>
    <col min="9" max="9" width="11.57421875" style="13" customWidth="1"/>
    <col min="10" max="10" width="17.421875" style="13" customWidth="1"/>
    <col min="11" max="11" width="14.57421875" style="13" customWidth="1"/>
    <col min="12" max="12" width="12.421875" style="13" customWidth="1"/>
    <col min="13" max="13" width="12.7109375" style="13" customWidth="1"/>
    <col min="14" max="14" width="13.57421875" style="12" customWidth="1"/>
    <col min="15" max="15" width="26.00390625" style="9" customWidth="1"/>
    <col min="16" max="16" width="15.8515625" style="12" customWidth="1"/>
    <col min="17" max="17" width="14.8515625" style="12" customWidth="1"/>
    <col min="18" max="18" width="15.57421875" style="12" customWidth="1"/>
    <col min="19" max="19" width="15.28125" style="12" customWidth="1"/>
    <col min="20" max="20" width="16.8515625" style="12" customWidth="1"/>
    <col min="21" max="21" width="16.140625" style="12" customWidth="1"/>
    <col min="22" max="22" width="19.28125" style="12" customWidth="1"/>
    <col min="23" max="23" width="19.00390625" style="12" customWidth="1"/>
    <col min="24" max="24" width="11.28125" style="9" hidden="1" customWidth="1"/>
    <col min="25" max="25" width="13.57421875" style="14" hidden="1" customWidth="1"/>
    <col min="26" max="26" width="9.140625" style="9" hidden="1" customWidth="1"/>
    <col min="27" max="27" width="3.7109375" style="9" hidden="1" customWidth="1"/>
    <col min="28" max="28" width="22.57421875" style="9" hidden="1" customWidth="1"/>
    <col min="29" max="29" width="13.7109375" style="9" hidden="1" customWidth="1"/>
    <col min="30" max="30" width="12.28125" style="9" hidden="1" customWidth="1"/>
    <col min="31" max="31" width="23.421875" style="9" hidden="1" customWidth="1"/>
    <col min="32" max="32" width="12.8515625" style="9" hidden="1" customWidth="1"/>
    <col min="33" max="33" width="9.57421875" style="10" hidden="1" customWidth="1"/>
    <col min="34" max="34" width="9.00390625" style="15" hidden="1" customWidth="1"/>
    <col min="35" max="35" width="9.00390625" style="12" hidden="1" customWidth="1"/>
    <col min="36" max="36" width="11.7109375" style="12" hidden="1" customWidth="1"/>
    <col min="37" max="37" width="8.8515625" style="9" hidden="1" customWidth="1"/>
    <col min="38" max="38" width="6.8515625" style="9" hidden="1" customWidth="1"/>
    <col min="39" max="41" width="10.140625" style="9" hidden="1" customWidth="1"/>
    <col min="42" max="42" width="10.00390625" style="9" hidden="1" customWidth="1"/>
    <col min="43" max="43" width="12.00390625" style="9" hidden="1" customWidth="1"/>
    <col min="44" max="44" width="12.140625" style="9" hidden="1" customWidth="1"/>
    <col min="45" max="45" width="3.7109375" style="9" hidden="1" customWidth="1"/>
    <col min="46" max="46" width="21.00390625" style="9" hidden="1" customWidth="1"/>
    <col min="47" max="47" width="13.7109375" style="9" hidden="1" customWidth="1"/>
    <col min="48" max="48" width="15.7109375" style="9" hidden="1" customWidth="1"/>
    <col min="49" max="49" width="16.00390625" style="9" hidden="1" customWidth="1"/>
    <col min="50" max="50" width="27.421875" style="9" hidden="1" customWidth="1"/>
    <col min="51" max="51" width="12.8515625" style="9" hidden="1" customWidth="1"/>
    <col min="52" max="52" width="9.57421875" style="10" hidden="1" customWidth="1"/>
    <col min="53" max="53" width="9.57421875" style="16" hidden="1" customWidth="1"/>
    <col min="54" max="54" width="19.7109375" style="9" hidden="1" customWidth="1"/>
    <col min="55" max="55" width="19.140625" style="9" hidden="1" customWidth="1"/>
    <col min="56" max="56" width="9.140625" style="9" hidden="1" customWidth="1"/>
    <col min="57" max="16384" width="9.140625" style="9" customWidth="1"/>
  </cols>
  <sheetData>
    <row r="1" spans="1:55" s="1" customFormat="1" ht="12.75">
      <c r="A1" s="17" t="s">
        <v>0</v>
      </c>
      <c r="C1" s="10"/>
      <c r="E1" s="18"/>
      <c r="F1" s="12"/>
      <c r="G1" s="12"/>
      <c r="H1" s="12"/>
      <c r="I1" s="13"/>
      <c r="J1" s="13"/>
      <c r="K1" s="13"/>
      <c r="L1" s="13"/>
      <c r="M1" s="13"/>
      <c r="N1" s="12"/>
      <c r="P1" s="109"/>
      <c r="Q1" s="109"/>
      <c r="R1" s="109"/>
      <c r="S1" s="109"/>
      <c r="T1" s="109"/>
      <c r="U1" s="109"/>
      <c r="V1" s="109"/>
      <c r="W1" s="109"/>
      <c r="Y1" s="205"/>
      <c r="AA1" s="206" t="s">
        <v>0</v>
      </c>
      <c r="AB1" s="9"/>
      <c r="AC1" s="9"/>
      <c r="AD1" s="9"/>
      <c r="AE1" s="9"/>
      <c r="AF1" s="9"/>
      <c r="AG1" s="10"/>
      <c r="AH1" s="15"/>
      <c r="AI1" s="12"/>
      <c r="AJ1" s="12"/>
      <c r="AK1" s="9"/>
      <c r="AL1" s="9"/>
      <c r="AM1" s="9"/>
      <c r="AN1" s="9"/>
      <c r="AO1" s="9"/>
      <c r="AP1" s="9"/>
      <c r="AQ1" s="9"/>
      <c r="AS1" s="206" t="s">
        <v>0</v>
      </c>
      <c r="AT1" s="9"/>
      <c r="AU1" s="9"/>
      <c r="AV1" s="9"/>
      <c r="AW1" s="9"/>
      <c r="AX1" s="9"/>
      <c r="AY1" s="9"/>
      <c r="AZ1" s="10"/>
      <c r="BA1" s="16"/>
      <c r="BB1" s="9"/>
      <c r="BC1" s="9"/>
    </row>
    <row r="2" spans="1:55" ht="12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10"/>
      <c r="P2" s="111"/>
      <c r="Q2" s="111"/>
      <c r="R2" s="111"/>
      <c r="S2" s="111"/>
      <c r="T2" s="111"/>
      <c r="U2" s="111"/>
      <c r="V2" s="111"/>
      <c r="W2" s="111"/>
      <c r="AA2" s="111" t="s">
        <v>2</v>
      </c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S2" s="111" t="s">
        <v>2</v>
      </c>
      <c r="AT2" s="207"/>
      <c r="AU2" s="207"/>
      <c r="AV2" s="207"/>
      <c r="AW2" s="207"/>
      <c r="AX2" s="207"/>
      <c r="AY2" s="207"/>
      <c r="AZ2" s="207"/>
      <c r="BA2" s="207"/>
      <c r="BB2" s="207"/>
      <c r="BC2" s="207"/>
    </row>
    <row r="3" spans="1:55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10"/>
      <c r="P3" s="111"/>
      <c r="Q3" s="111"/>
      <c r="R3" s="111"/>
      <c r="S3" s="111"/>
      <c r="T3" s="111"/>
      <c r="U3" s="111"/>
      <c r="V3" s="111"/>
      <c r="W3" s="111"/>
      <c r="AA3" s="208" t="s">
        <v>3</v>
      </c>
      <c r="AB3" s="208"/>
      <c r="AC3" s="208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S3" s="208" t="s">
        <v>3</v>
      </c>
      <c r="AT3" s="208"/>
      <c r="AU3" s="208"/>
      <c r="AV3" s="208"/>
      <c r="AW3" s="207"/>
      <c r="AX3" s="207"/>
      <c r="AY3" s="207"/>
      <c r="AZ3" s="207"/>
      <c r="BA3" s="207"/>
      <c r="BB3" s="207"/>
      <c r="BC3" s="207"/>
    </row>
    <row r="4" spans="1:55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12"/>
      <c r="P4" s="113"/>
      <c r="Q4" s="113"/>
      <c r="R4" s="113"/>
      <c r="S4" s="113"/>
      <c r="T4" s="113"/>
      <c r="U4" s="113"/>
      <c r="V4" s="113"/>
      <c r="W4" s="113"/>
      <c r="Y4" s="14"/>
      <c r="AA4" s="208"/>
      <c r="AB4" s="208"/>
      <c r="AC4" s="208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S4" s="208"/>
      <c r="AT4" s="208"/>
      <c r="AU4" s="208"/>
      <c r="AV4" s="208"/>
      <c r="AW4" s="207"/>
      <c r="AX4" s="207"/>
      <c r="AY4" s="207"/>
      <c r="AZ4" s="207"/>
      <c r="BA4" s="207"/>
      <c r="BB4" s="207"/>
      <c r="BC4" s="207"/>
    </row>
    <row r="5" spans="3:55" s="2" customFormat="1" ht="12.75">
      <c r="C5" s="10"/>
      <c r="E5" s="21"/>
      <c r="F5" s="12"/>
      <c r="G5" s="12"/>
      <c r="H5" s="12"/>
      <c r="I5" s="13"/>
      <c r="J5" s="13"/>
      <c r="K5" s="13"/>
      <c r="L5" s="13"/>
      <c r="M5" s="13"/>
      <c r="N5" s="12"/>
      <c r="P5" s="114"/>
      <c r="Q5" s="114"/>
      <c r="R5" s="114"/>
      <c r="S5" s="114"/>
      <c r="T5" s="114"/>
      <c r="U5" s="114"/>
      <c r="V5" s="114"/>
      <c r="W5" s="114"/>
      <c r="Y5" s="209"/>
      <c r="AA5" s="210" t="s">
        <v>4</v>
      </c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S5" s="210" t="s">
        <v>4</v>
      </c>
      <c r="AT5" s="210"/>
      <c r="AU5" s="210"/>
      <c r="AV5" s="210"/>
      <c r="AW5" s="210"/>
      <c r="AX5" s="210"/>
      <c r="AY5" s="210"/>
      <c r="AZ5" s="210"/>
      <c r="BA5" s="210"/>
      <c r="BB5" s="210"/>
      <c r="BC5" s="210"/>
    </row>
    <row r="6" spans="1:55" s="2" customFormat="1" ht="12.75" customHeight="1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115"/>
      <c r="Q6" s="115"/>
      <c r="R6" s="115"/>
      <c r="S6" s="115"/>
      <c r="T6" s="115"/>
      <c r="U6" s="115"/>
      <c r="V6" s="115"/>
      <c r="W6" s="115"/>
      <c r="Y6" s="209"/>
      <c r="AA6" s="9"/>
      <c r="AB6" s="211" t="s">
        <v>6</v>
      </c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322"/>
      <c r="AP6" s="322"/>
      <c r="AQ6" s="9"/>
      <c r="AS6" s="323" t="s">
        <v>7</v>
      </c>
      <c r="AT6" s="323"/>
      <c r="AU6" s="323"/>
      <c r="AV6" s="323"/>
      <c r="AW6" s="323"/>
      <c r="AX6" s="323"/>
      <c r="AY6" s="323"/>
      <c r="AZ6" s="323"/>
      <c r="BA6" s="323"/>
      <c r="BB6" s="323"/>
      <c r="BC6" s="323"/>
    </row>
    <row r="7" spans="1:55" s="2" customFormat="1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15"/>
      <c r="Q7" s="115"/>
      <c r="R7" s="115"/>
      <c r="S7" s="115"/>
      <c r="T7" s="115"/>
      <c r="U7" s="115"/>
      <c r="V7" s="115"/>
      <c r="W7" s="115"/>
      <c r="Y7" s="209"/>
      <c r="AA7" s="9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322"/>
      <c r="AP7" s="322"/>
      <c r="AQ7" s="9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</row>
    <row r="8" spans="1:55" s="3" customFormat="1" ht="13.5">
      <c r="A8" s="22"/>
      <c r="B8" s="22"/>
      <c r="C8" s="22"/>
      <c r="D8" s="22"/>
      <c r="E8" s="22"/>
      <c r="F8" s="22"/>
      <c r="G8" s="22"/>
      <c r="H8" s="22"/>
      <c r="I8" s="116"/>
      <c r="J8" s="116"/>
      <c r="K8" s="116"/>
      <c r="L8" s="116"/>
      <c r="M8" s="116"/>
      <c r="N8" s="22"/>
      <c r="O8" s="22"/>
      <c r="P8" s="115"/>
      <c r="Q8" s="115"/>
      <c r="R8" s="115"/>
      <c r="S8" s="115"/>
      <c r="T8" s="115"/>
      <c r="U8" s="115"/>
      <c r="V8" s="115"/>
      <c r="W8" s="115"/>
      <c r="X8" s="152"/>
      <c r="Y8" s="22"/>
      <c r="AA8" s="212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322"/>
      <c r="AP8" s="322"/>
      <c r="AQ8" s="4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</row>
    <row r="9" spans="1:55" s="2" customFormat="1" ht="12" customHeight="1">
      <c r="A9" s="23" t="s">
        <v>8</v>
      </c>
      <c r="B9" s="24" t="s">
        <v>9</v>
      </c>
      <c r="C9" s="25"/>
      <c r="D9" s="26" t="s">
        <v>10</v>
      </c>
      <c r="E9" s="27"/>
      <c r="F9" s="27"/>
      <c r="G9" s="27"/>
      <c r="H9" s="27"/>
      <c r="I9" s="27"/>
      <c r="J9" s="27"/>
      <c r="K9" s="27"/>
      <c r="L9" s="27"/>
      <c r="M9" s="27"/>
      <c r="N9" s="117"/>
      <c r="O9" s="24" t="s">
        <v>9</v>
      </c>
      <c r="P9" s="118"/>
      <c r="Q9" s="153" t="s">
        <v>11</v>
      </c>
      <c r="R9" s="153"/>
      <c r="S9" s="154" t="s">
        <v>12</v>
      </c>
      <c r="T9" s="155" t="s">
        <v>13</v>
      </c>
      <c r="U9" s="155" t="s">
        <v>14</v>
      </c>
      <c r="V9" s="155" t="s">
        <v>15</v>
      </c>
      <c r="W9" s="156" t="s">
        <v>16</v>
      </c>
      <c r="Y9" s="213" t="s">
        <v>17</v>
      </c>
      <c r="AA9" s="214" t="s">
        <v>18</v>
      </c>
      <c r="AB9" s="215" t="s">
        <v>19</v>
      </c>
      <c r="AC9" s="216" t="s">
        <v>20</v>
      </c>
      <c r="AD9" s="216" t="s">
        <v>21</v>
      </c>
      <c r="AE9" s="217" t="s">
        <v>22</v>
      </c>
      <c r="AF9" s="218" t="s">
        <v>23</v>
      </c>
      <c r="AG9" s="284" t="s">
        <v>10</v>
      </c>
      <c r="AH9" s="284"/>
      <c r="AI9" s="284"/>
      <c r="AJ9" s="285" t="s">
        <v>24</v>
      </c>
      <c r="AK9" s="218" t="s">
        <v>25</v>
      </c>
      <c r="AL9" s="286" t="s">
        <v>26</v>
      </c>
      <c r="AM9" s="286" t="s">
        <v>27</v>
      </c>
      <c r="AN9" s="287" t="s">
        <v>13</v>
      </c>
      <c r="AO9" s="324" t="s">
        <v>14</v>
      </c>
      <c r="AP9" s="325" t="s">
        <v>16</v>
      </c>
      <c r="AQ9" s="4"/>
      <c r="AS9" s="214" t="s">
        <v>18</v>
      </c>
      <c r="AT9" s="326" t="s">
        <v>28</v>
      </c>
      <c r="AU9" s="327" t="s">
        <v>29</v>
      </c>
      <c r="AV9" s="327" t="s">
        <v>30</v>
      </c>
      <c r="AW9" s="327" t="s">
        <v>31</v>
      </c>
      <c r="AX9" s="358" t="s">
        <v>32</v>
      </c>
      <c r="AY9" s="359" t="s">
        <v>33</v>
      </c>
      <c r="AZ9" s="360" t="s">
        <v>10</v>
      </c>
      <c r="BA9" s="360"/>
      <c r="BB9" s="361" t="s">
        <v>34</v>
      </c>
      <c r="BC9" s="362" t="s">
        <v>14</v>
      </c>
    </row>
    <row r="10" spans="1:55" s="4" customFormat="1" ht="51.75" customHeight="1">
      <c r="A10" s="28"/>
      <c r="B10" s="29"/>
      <c r="C10" s="30" t="s">
        <v>35</v>
      </c>
      <c r="D10" s="31" t="s">
        <v>36</v>
      </c>
      <c r="E10" s="32" t="s">
        <v>37</v>
      </c>
      <c r="F10" s="33" t="s">
        <v>38</v>
      </c>
      <c r="G10" s="33" t="s">
        <v>39</v>
      </c>
      <c r="H10" s="33" t="s">
        <v>40</v>
      </c>
      <c r="I10" s="119" t="s">
        <v>41</v>
      </c>
      <c r="J10" s="119" t="s">
        <v>42</v>
      </c>
      <c r="K10" s="119" t="s">
        <v>43</v>
      </c>
      <c r="L10" s="119" t="s">
        <v>44</v>
      </c>
      <c r="M10" s="119" t="s">
        <v>45</v>
      </c>
      <c r="N10" s="120" t="s">
        <v>46</v>
      </c>
      <c r="O10" s="29"/>
      <c r="P10" s="121" t="s">
        <v>47</v>
      </c>
      <c r="Q10" s="157" t="s">
        <v>26</v>
      </c>
      <c r="R10" s="157" t="s">
        <v>48</v>
      </c>
      <c r="S10" s="158"/>
      <c r="T10" s="159"/>
      <c r="U10" s="159"/>
      <c r="V10" s="159"/>
      <c r="W10" s="160"/>
      <c r="Y10" s="213"/>
      <c r="AA10" s="219"/>
      <c r="AB10" s="220"/>
      <c r="AC10" s="221"/>
      <c r="AD10" s="221"/>
      <c r="AE10" s="222"/>
      <c r="AF10" s="223"/>
      <c r="AG10" s="288" t="s">
        <v>49</v>
      </c>
      <c r="AH10" s="289" t="s">
        <v>50</v>
      </c>
      <c r="AI10" s="290" t="s">
        <v>51</v>
      </c>
      <c r="AJ10" s="291"/>
      <c r="AK10" s="223"/>
      <c r="AL10" s="292"/>
      <c r="AM10" s="292"/>
      <c r="AN10" s="293"/>
      <c r="AO10" s="328"/>
      <c r="AP10" s="329"/>
      <c r="AQ10" s="330" t="s">
        <v>52</v>
      </c>
      <c r="AR10" s="330" t="s">
        <v>53</v>
      </c>
      <c r="AS10" s="219"/>
      <c r="AT10" s="331"/>
      <c r="AU10" s="332"/>
      <c r="AV10" s="333"/>
      <c r="AW10" s="333"/>
      <c r="AX10" s="333"/>
      <c r="AY10" s="363"/>
      <c r="AZ10" s="364" t="s">
        <v>49</v>
      </c>
      <c r="BA10" s="365" t="s">
        <v>50</v>
      </c>
      <c r="BB10" s="366"/>
      <c r="BC10" s="367"/>
    </row>
    <row r="11" spans="1:55" s="5" customFormat="1" ht="25.5">
      <c r="A11" s="34">
        <v>1</v>
      </c>
      <c r="B11" s="35" t="str">
        <f aca="true" t="shared" si="0" ref="B11:B27">AB11</f>
        <v>ADEN FARM_BM 2 MB</v>
      </c>
      <c r="C11" s="36" t="s">
        <v>54</v>
      </c>
      <c r="D11" s="36">
        <v>10025</v>
      </c>
      <c r="E11" s="37">
        <v>42643</v>
      </c>
      <c r="F11" s="38">
        <v>369.8</v>
      </c>
      <c r="G11" s="39">
        <v>1266.66</v>
      </c>
      <c r="H11" s="40"/>
      <c r="I11" s="40"/>
      <c r="J11" s="40"/>
      <c r="K11" s="40"/>
      <c r="L11" s="40"/>
      <c r="M11" s="40"/>
      <c r="N11" s="40"/>
      <c r="O11" s="63" t="str">
        <f aca="true" t="shared" si="1" ref="O11:O63">AB11</f>
        <v>ADEN FARM_BM 2 MB</v>
      </c>
      <c r="P11" s="122">
        <f aca="true" t="shared" si="2" ref="P11:P20">SUM(F11:N11)</f>
        <v>1636.46</v>
      </c>
      <c r="Q11" s="161"/>
      <c r="R11" s="162">
        <f aca="true" t="shared" si="3" ref="R11:R20">IF(P11-Q11-S11&gt;Y11,P11-Q11-S11-Y11,0)</f>
        <v>0</v>
      </c>
      <c r="S11" s="163"/>
      <c r="T11" s="164">
        <f aca="true" t="shared" si="4" ref="T11:T20">W11-U11</f>
        <v>0</v>
      </c>
      <c r="U11" s="165">
        <v>1636.46</v>
      </c>
      <c r="V11" s="166" t="s">
        <v>55</v>
      </c>
      <c r="W11" s="167">
        <f aca="true" t="shared" si="5" ref="W11:W20">P11-Q11-R11-S11</f>
        <v>1636.46</v>
      </c>
      <c r="X11" s="168" t="str">
        <f aca="true" t="shared" si="6" ref="X11:X63">IF(T11+U11=W11,"OK","ATENTIE")</f>
        <v>OK</v>
      </c>
      <c r="Y11" s="224">
        <f aca="true" t="shared" si="7" ref="Y11:Y63">P11</f>
        <v>1636.46</v>
      </c>
      <c r="AA11" s="225"/>
      <c r="AB11" s="226" t="s">
        <v>56</v>
      </c>
      <c r="AC11" s="227"/>
      <c r="AD11" s="228"/>
      <c r="AE11" s="229"/>
      <c r="AF11" s="230"/>
      <c r="AG11" s="294">
        <f aca="true" t="shared" si="8" ref="AG11:AG20">D11</f>
        <v>10025</v>
      </c>
      <c r="AH11" s="295">
        <f aca="true" t="shared" si="9" ref="AH11:AH20">IF(E11=0,"0",E11)</f>
        <v>42643</v>
      </c>
      <c r="AI11" s="296">
        <f aca="true" t="shared" si="10" ref="AI11:AI20">P11</f>
        <v>1636.46</v>
      </c>
      <c r="AJ11" s="297">
        <f aca="true" t="shared" si="11" ref="AJ11:AJ20">AI11-AK11</f>
        <v>1636.46</v>
      </c>
      <c r="AK11" s="298">
        <f aca="true" t="shared" si="12" ref="AK11:AK20">S11</f>
        <v>0</v>
      </c>
      <c r="AL11" s="299">
        <f aca="true" t="shared" si="13" ref="AL11:AL20">Q11+R11</f>
        <v>0</v>
      </c>
      <c r="AM11" s="300">
        <f aca="true" t="shared" si="14" ref="AM11:AM63">U11</f>
        <v>1636.46</v>
      </c>
      <c r="AN11" s="301">
        <f aca="true" t="shared" si="15" ref="AN11:AN21">T11:T11</f>
        <v>0</v>
      </c>
      <c r="AO11" s="334">
        <f aca="true" t="shared" si="16" ref="AO11:AO63">U11</f>
        <v>1636.46</v>
      </c>
      <c r="AP11" s="335">
        <f aca="true" t="shared" si="17" ref="AP11:AP20">AJ11-AL11</f>
        <v>1636.46</v>
      </c>
      <c r="AQ11" s="168" t="str">
        <f aca="true" t="shared" si="18" ref="AQ11:AQ63">IF(AM11=U11,"OK","ATENTIE")</f>
        <v>OK</v>
      </c>
      <c r="AR11" s="168" t="str">
        <f aca="true" t="shared" si="19" ref="AR11:AR63">IF(AN11=T11,"OK","ATENTIE")</f>
        <v>OK</v>
      </c>
      <c r="AS11" s="225">
        <f>A11</f>
        <v>1</v>
      </c>
      <c r="AT11" s="336" t="str">
        <f aca="true" t="shared" si="20" ref="AT11:AT62">AB11</f>
        <v>ADEN FARM_BM 2 MB</v>
      </c>
      <c r="AU11" s="337"/>
      <c r="AV11" s="337"/>
      <c r="AW11" s="368"/>
      <c r="AX11" s="369"/>
      <c r="AY11" s="370"/>
      <c r="AZ11" s="302">
        <f aca="true" t="shared" si="21" ref="AZ11:AZ20">D11</f>
        <v>10025</v>
      </c>
      <c r="BA11" s="371">
        <f aca="true" t="shared" si="22" ref="BA11:BA20">IF(E11=0,"0",E11)</f>
        <v>42643</v>
      </c>
      <c r="BB11" s="372">
        <f aca="true" t="shared" si="23" ref="BB11:BB63">BC11</f>
        <v>1636.46</v>
      </c>
      <c r="BC11" s="373">
        <f aca="true" t="shared" si="24" ref="BC11:BC63">U11</f>
        <v>1636.46</v>
      </c>
    </row>
    <row r="12" spans="1:55" s="5" customFormat="1" ht="25.5">
      <c r="A12" s="41">
        <f>A11+1</f>
        <v>2</v>
      </c>
      <c r="B12" s="42" t="str">
        <f t="shared" si="0"/>
        <v>ADEN FARM_BM 3 CLOSCA</v>
      </c>
      <c r="C12" s="43" t="s">
        <v>54</v>
      </c>
      <c r="D12" s="43">
        <v>17028</v>
      </c>
      <c r="E12" s="44">
        <v>42643</v>
      </c>
      <c r="F12" s="45"/>
      <c r="G12" s="46">
        <v>648.44</v>
      </c>
      <c r="H12" s="47">
        <v>184.51</v>
      </c>
      <c r="I12" s="47">
        <v>805.41</v>
      </c>
      <c r="J12" s="47"/>
      <c r="K12" s="47"/>
      <c r="L12" s="47"/>
      <c r="M12" s="47"/>
      <c r="N12" s="47"/>
      <c r="O12" s="63" t="str">
        <f t="shared" si="1"/>
        <v>ADEN FARM_BM 3 CLOSCA</v>
      </c>
      <c r="P12" s="122">
        <f t="shared" si="2"/>
        <v>1638.3600000000001</v>
      </c>
      <c r="Q12" s="161"/>
      <c r="R12" s="162">
        <f t="shared" si="3"/>
        <v>0</v>
      </c>
      <c r="S12" s="163"/>
      <c r="T12" s="164">
        <f t="shared" si="4"/>
        <v>0</v>
      </c>
      <c r="U12" s="165">
        <v>1638.36</v>
      </c>
      <c r="V12" s="166" t="s">
        <v>55</v>
      </c>
      <c r="W12" s="167">
        <f t="shared" si="5"/>
        <v>1638.3600000000001</v>
      </c>
      <c r="X12" s="168" t="str">
        <f t="shared" si="6"/>
        <v>OK</v>
      </c>
      <c r="Y12" s="224">
        <f t="shared" si="7"/>
        <v>1638.3600000000001</v>
      </c>
      <c r="AA12" s="231"/>
      <c r="AB12" s="232" t="s">
        <v>57</v>
      </c>
      <c r="AC12" s="233"/>
      <c r="AD12" s="234"/>
      <c r="AE12" s="235"/>
      <c r="AF12" s="236"/>
      <c r="AG12" s="302">
        <f t="shared" si="8"/>
        <v>17028</v>
      </c>
      <c r="AH12" s="303">
        <f t="shared" si="9"/>
        <v>42643</v>
      </c>
      <c r="AI12" s="304">
        <f t="shared" si="10"/>
        <v>1638.3600000000001</v>
      </c>
      <c r="AJ12" s="305">
        <f t="shared" si="11"/>
        <v>1638.3600000000001</v>
      </c>
      <c r="AK12" s="306">
        <f t="shared" si="12"/>
        <v>0</v>
      </c>
      <c r="AL12" s="307">
        <f t="shared" si="13"/>
        <v>0</v>
      </c>
      <c r="AM12" s="308">
        <f t="shared" si="14"/>
        <v>1638.36</v>
      </c>
      <c r="AN12" s="309">
        <f t="shared" si="15"/>
        <v>0</v>
      </c>
      <c r="AO12" s="338">
        <f t="shared" si="16"/>
        <v>1638.36</v>
      </c>
      <c r="AP12" s="339">
        <f t="shared" si="17"/>
        <v>1638.3600000000001</v>
      </c>
      <c r="AQ12" s="168" t="str">
        <f t="shared" si="18"/>
        <v>OK</v>
      </c>
      <c r="AR12" s="168" t="str">
        <f t="shared" si="19"/>
        <v>OK</v>
      </c>
      <c r="AS12" s="231">
        <f aca="true" t="shared" si="25" ref="AS12:AS70">A12</f>
        <v>2</v>
      </c>
      <c r="AT12" s="336" t="str">
        <f t="shared" si="20"/>
        <v>ADEN FARM_BM 3 CLOSCA</v>
      </c>
      <c r="AU12" s="337"/>
      <c r="AV12" s="337"/>
      <c r="AW12" s="368"/>
      <c r="AX12" s="369"/>
      <c r="AY12" s="370"/>
      <c r="AZ12" s="302">
        <f t="shared" si="21"/>
        <v>17028</v>
      </c>
      <c r="BA12" s="371">
        <f t="shared" si="22"/>
        <v>42643</v>
      </c>
      <c r="BB12" s="372">
        <f t="shared" si="23"/>
        <v>1638.36</v>
      </c>
      <c r="BC12" s="373">
        <f t="shared" si="24"/>
        <v>1638.36</v>
      </c>
    </row>
    <row r="13" spans="1:55" s="5" customFormat="1" ht="25.5">
      <c r="A13" s="41">
        <f aca="true" t="shared" si="26" ref="A13:A76">A12+1</f>
        <v>3</v>
      </c>
      <c r="B13" s="42" t="str">
        <f t="shared" si="0"/>
        <v>ADEN FARM_BM 4 BSD</v>
      </c>
      <c r="C13" s="43" t="s">
        <v>54</v>
      </c>
      <c r="D13" s="43">
        <v>18032</v>
      </c>
      <c r="E13" s="44">
        <v>42643</v>
      </c>
      <c r="F13" s="45"/>
      <c r="G13" s="46">
        <v>1273.63</v>
      </c>
      <c r="H13" s="47"/>
      <c r="I13" s="47">
        <v>2947.68</v>
      </c>
      <c r="J13" s="47"/>
      <c r="K13" s="47"/>
      <c r="L13" s="47"/>
      <c r="M13" s="47"/>
      <c r="N13" s="47"/>
      <c r="O13" s="63" t="str">
        <f t="shared" si="1"/>
        <v>ADEN FARM_BM 4 BSD</v>
      </c>
      <c r="P13" s="122">
        <f t="shared" si="2"/>
        <v>4221.3099999999995</v>
      </c>
      <c r="Q13" s="161"/>
      <c r="R13" s="162">
        <f t="shared" si="3"/>
        <v>0</v>
      </c>
      <c r="S13" s="163"/>
      <c r="T13" s="164">
        <f t="shared" si="4"/>
        <v>0</v>
      </c>
      <c r="U13" s="165">
        <v>4221.31</v>
      </c>
      <c r="V13" s="166" t="s">
        <v>55</v>
      </c>
      <c r="W13" s="167">
        <f t="shared" si="5"/>
        <v>4221.3099999999995</v>
      </c>
      <c r="X13" s="168" t="str">
        <f t="shared" si="6"/>
        <v>OK</v>
      </c>
      <c r="Y13" s="224">
        <f t="shared" si="7"/>
        <v>4221.3099999999995</v>
      </c>
      <c r="AA13" s="231"/>
      <c r="AB13" s="232" t="s">
        <v>58</v>
      </c>
      <c r="AC13" s="233"/>
      <c r="AD13" s="234"/>
      <c r="AE13" s="235"/>
      <c r="AF13" s="236"/>
      <c r="AG13" s="302">
        <f t="shared" si="8"/>
        <v>18032</v>
      </c>
      <c r="AH13" s="303">
        <f t="shared" si="9"/>
        <v>42643</v>
      </c>
      <c r="AI13" s="304">
        <f t="shared" si="10"/>
        <v>4221.3099999999995</v>
      </c>
      <c r="AJ13" s="305">
        <f t="shared" si="11"/>
        <v>4221.3099999999995</v>
      </c>
      <c r="AK13" s="306">
        <f t="shared" si="12"/>
        <v>0</v>
      </c>
      <c r="AL13" s="307">
        <f t="shared" si="13"/>
        <v>0</v>
      </c>
      <c r="AM13" s="308">
        <f t="shared" si="14"/>
        <v>4221.31</v>
      </c>
      <c r="AN13" s="309">
        <f t="shared" si="15"/>
        <v>0</v>
      </c>
      <c r="AO13" s="338">
        <f t="shared" si="16"/>
        <v>4221.31</v>
      </c>
      <c r="AP13" s="339">
        <f t="shared" si="17"/>
        <v>4221.3099999999995</v>
      </c>
      <c r="AQ13" s="168" t="str">
        <f t="shared" si="18"/>
        <v>OK</v>
      </c>
      <c r="AR13" s="168" t="str">
        <f t="shared" si="19"/>
        <v>OK</v>
      </c>
      <c r="AS13" s="231">
        <f t="shared" si="25"/>
        <v>3</v>
      </c>
      <c r="AT13" s="336" t="str">
        <f t="shared" si="20"/>
        <v>ADEN FARM_BM 4 BSD</v>
      </c>
      <c r="AU13" s="337"/>
      <c r="AV13" s="337"/>
      <c r="AW13" s="368"/>
      <c r="AX13" s="369"/>
      <c r="AY13" s="370"/>
      <c r="AZ13" s="302">
        <f t="shared" si="21"/>
        <v>18032</v>
      </c>
      <c r="BA13" s="371">
        <f t="shared" si="22"/>
        <v>42643</v>
      </c>
      <c r="BB13" s="372">
        <f t="shared" si="23"/>
        <v>4221.31</v>
      </c>
      <c r="BC13" s="373">
        <f t="shared" si="24"/>
        <v>4221.31</v>
      </c>
    </row>
    <row r="14" spans="1:55" s="5" customFormat="1" ht="25.5">
      <c r="A14" s="41">
        <f t="shared" si="26"/>
        <v>4</v>
      </c>
      <c r="B14" s="42" t="str">
        <f t="shared" si="0"/>
        <v>ADEN FARM BAIA SPRIE</v>
      </c>
      <c r="C14" s="43" t="s">
        <v>54</v>
      </c>
      <c r="D14" s="43">
        <v>16027</v>
      </c>
      <c r="E14" s="44">
        <v>42643</v>
      </c>
      <c r="F14" s="45"/>
      <c r="G14" s="46">
        <v>1199.41</v>
      </c>
      <c r="H14" s="47"/>
      <c r="I14" s="47"/>
      <c r="J14" s="47"/>
      <c r="K14" s="47"/>
      <c r="L14" s="47"/>
      <c r="M14" s="47"/>
      <c r="N14" s="47"/>
      <c r="O14" s="63" t="str">
        <f t="shared" si="1"/>
        <v>ADEN FARM BAIA SPRIE</v>
      </c>
      <c r="P14" s="122">
        <f t="shared" si="2"/>
        <v>1199.41</v>
      </c>
      <c r="Q14" s="161"/>
      <c r="R14" s="162">
        <f t="shared" si="3"/>
        <v>0</v>
      </c>
      <c r="S14" s="163"/>
      <c r="T14" s="164">
        <f t="shared" si="4"/>
        <v>0</v>
      </c>
      <c r="U14" s="165">
        <v>1199.41</v>
      </c>
      <c r="V14" s="166" t="s">
        <v>55</v>
      </c>
      <c r="W14" s="167">
        <f t="shared" si="5"/>
        <v>1199.41</v>
      </c>
      <c r="X14" s="168" t="str">
        <f t="shared" si="6"/>
        <v>OK</v>
      </c>
      <c r="Y14" s="224">
        <f t="shared" si="7"/>
        <v>1199.41</v>
      </c>
      <c r="AA14" s="231"/>
      <c r="AB14" s="232" t="s">
        <v>59</v>
      </c>
      <c r="AC14" s="233"/>
      <c r="AD14" s="234"/>
      <c r="AE14" s="235"/>
      <c r="AF14" s="236"/>
      <c r="AG14" s="302">
        <f t="shared" si="8"/>
        <v>16027</v>
      </c>
      <c r="AH14" s="303">
        <f t="shared" si="9"/>
        <v>42643</v>
      </c>
      <c r="AI14" s="304">
        <f t="shared" si="10"/>
        <v>1199.41</v>
      </c>
      <c r="AJ14" s="305">
        <f t="shared" si="11"/>
        <v>1199.41</v>
      </c>
      <c r="AK14" s="306">
        <f t="shared" si="12"/>
        <v>0</v>
      </c>
      <c r="AL14" s="307">
        <f t="shared" si="13"/>
        <v>0</v>
      </c>
      <c r="AM14" s="308">
        <f t="shared" si="14"/>
        <v>1199.41</v>
      </c>
      <c r="AN14" s="309">
        <f t="shared" si="15"/>
        <v>0</v>
      </c>
      <c r="AO14" s="338">
        <f t="shared" si="16"/>
        <v>1199.41</v>
      </c>
      <c r="AP14" s="339">
        <f t="shared" si="17"/>
        <v>1199.41</v>
      </c>
      <c r="AQ14" s="168" t="str">
        <f t="shared" si="18"/>
        <v>OK</v>
      </c>
      <c r="AR14" s="168" t="str">
        <f t="shared" si="19"/>
        <v>OK</v>
      </c>
      <c r="AS14" s="231">
        <f t="shared" si="25"/>
        <v>4</v>
      </c>
      <c r="AT14" s="336" t="str">
        <f t="shared" si="20"/>
        <v>ADEN FARM BAIA SPRIE</v>
      </c>
      <c r="AU14" s="337"/>
      <c r="AV14" s="337"/>
      <c r="AW14" s="368"/>
      <c r="AX14" s="369"/>
      <c r="AY14" s="370"/>
      <c r="AZ14" s="302">
        <f t="shared" si="21"/>
        <v>16027</v>
      </c>
      <c r="BA14" s="371">
        <f t="shared" si="22"/>
        <v>42643</v>
      </c>
      <c r="BB14" s="372">
        <f t="shared" si="23"/>
        <v>1199.41</v>
      </c>
      <c r="BC14" s="373">
        <f t="shared" si="24"/>
        <v>1199.41</v>
      </c>
    </row>
    <row r="15" spans="1:55" s="5" customFormat="1" ht="25.5">
      <c r="A15" s="41">
        <f t="shared" si="26"/>
        <v>5</v>
      </c>
      <c r="B15" s="42" t="str">
        <f t="shared" si="0"/>
        <v>ADEN FARM OCNA SUGATAG</v>
      </c>
      <c r="C15" s="48" t="s">
        <v>54</v>
      </c>
      <c r="D15" s="48">
        <v>13028</v>
      </c>
      <c r="E15" s="49">
        <v>42643</v>
      </c>
      <c r="F15" s="50"/>
      <c r="G15" s="51">
        <v>725.1</v>
      </c>
      <c r="H15" s="52"/>
      <c r="I15" s="52"/>
      <c r="J15" s="52"/>
      <c r="K15" s="52"/>
      <c r="L15" s="52"/>
      <c r="M15" s="52"/>
      <c r="N15" s="52"/>
      <c r="O15" s="63" t="str">
        <f t="shared" si="1"/>
        <v>ADEN FARM OCNA SUGATAG</v>
      </c>
      <c r="P15" s="122">
        <f t="shared" si="2"/>
        <v>725.1</v>
      </c>
      <c r="Q15" s="161"/>
      <c r="R15" s="162">
        <f t="shared" si="3"/>
        <v>0</v>
      </c>
      <c r="S15" s="163"/>
      <c r="T15" s="164">
        <f t="shared" si="4"/>
        <v>0</v>
      </c>
      <c r="U15" s="165">
        <v>725.1</v>
      </c>
      <c r="V15" s="166" t="s">
        <v>55</v>
      </c>
      <c r="W15" s="167">
        <f t="shared" si="5"/>
        <v>725.1</v>
      </c>
      <c r="X15" s="168" t="str">
        <f t="shared" si="6"/>
        <v>OK</v>
      </c>
      <c r="Y15" s="224">
        <f t="shared" si="7"/>
        <v>725.1</v>
      </c>
      <c r="AA15" s="231"/>
      <c r="AB15" s="232" t="s">
        <v>60</v>
      </c>
      <c r="AC15" s="233"/>
      <c r="AD15" s="234"/>
      <c r="AE15" s="235"/>
      <c r="AF15" s="236"/>
      <c r="AG15" s="302">
        <f t="shared" si="8"/>
        <v>13028</v>
      </c>
      <c r="AH15" s="303">
        <f t="shared" si="9"/>
        <v>42643</v>
      </c>
      <c r="AI15" s="304">
        <f t="shared" si="10"/>
        <v>725.1</v>
      </c>
      <c r="AJ15" s="305">
        <f t="shared" si="11"/>
        <v>725.1</v>
      </c>
      <c r="AK15" s="306">
        <f t="shared" si="12"/>
        <v>0</v>
      </c>
      <c r="AL15" s="307">
        <f t="shared" si="13"/>
        <v>0</v>
      </c>
      <c r="AM15" s="308">
        <f t="shared" si="14"/>
        <v>725.1</v>
      </c>
      <c r="AN15" s="309">
        <f t="shared" si="15"/>
        <v>0</v>
      </c>
      <c r="AO15" s="338">
        <f t="shared" si="16"/>
        <v>725.1</v>
      </c>
      <c r="AP15" s="339">
        <f t="shared" si="17"/>
        <v>725.1</v>
      </c>
      <c r="AQ15" s="168" t="str">
        <f t="shared" si="18"/>
        <v>OK</v>
      </c>
      <c r="AR15" s="168" t="str">
        <f t="shared" si="19"/>
        <v>OK</v>
      </c>
      <c r="AS15" s="231">
        <f t="shared" si="25"/>
        <v>5</v>
      </c>
      <c r="AT15" s="336" t="str">
        <f t="shared" si="20"/>
        <v>ADEN FARM OCNA SUGATAG</v>
      </c>
      <c r="AU15" s="337"/>
      <c r="AV15" s="337"/>
      <c r="AW15" s="368"/>
      <c r="AX15" s="369"/>
      <c r="AY15" s="370"/>
      <c r="AZ15" s="302">
        <f t="shared" si="21"/>
        <v>13028</v>
      </c>
      <c r="BA15" s="371">
        <f t="shared" si="22"/>
        <v>42643</v>
      </c>
      <c r="BB15" s="372">
        <f t="shared" si="23"/>
        <v>725.1</v>
      </c>
      <c r="BC15" s="373">
        <f t="shared" si="24"/>
        <v>725.1</v>
      </c>
    </row>
    <row r="16" spans="1:55" s="5" customFormat="1" ht="25.5">
      <c r="A16" s="41">
        <f t="shared" si="26"/>
        <v>6</v>
      </c>
      <c r="B16" s="42" t="str">
        <f t="shared" si="0"/>
        <v>ADEN FARM SAPANTA</v>
      </c>
      <c r="C16" s="48" t="s">
        <v>54</v>
      </c>
      <c r="D16" s="48">
        <v>14025</v>
      </c>
      <c r="E16" s="49">
        <v>42643</v>
      </c>
      <c r="F16" s="50"/>
      <c r="G16" s="51">
        <v>171.1</v>
      </c>
      <c r="H16" s="52"/>
      <c r="I16" s="52"/>
      <c r="J16" s="52"/>
      <c r="K16" s="52"/>
      <c r="L16" s="52"/>
      <c r="M16" s="52"/>
      <c r="N16" s="52"/>
      <c r="O16" s="63" t="str">
        <f t="shared" si="1"/>
        <v>ADEN FARM SAPANTA</v>
      </c>
      <c r="P16" s="122">
        <f t="shared" si="2"/>
        <v>171.1</v>
      </c>
      <c r="Q16" s="161"/>
      <c r="R16" s="162">
        <f t="shared" si="3"/>
        <v>0</v>
      </c>
      <c r="S16" s="163"/>
      <c r="T16" s="164">
        <f t="shared" si="4"/>
        <v>0</v>
      </c>
      <c r="U16" s="165">
        <v>171.1</v>
      </c>
      <c r="V16" s="166" t="s">
        <v>55</v>
      </c>
      <c r="W16" s="167">
        <f t="shared" si="5"/>
        <v>171.1</v>
      </c>
      <c r="X16" s="168" t="str">
        <f t="shared" si="6"/>
        <v>OK</v>
      </c>
      <c r="Y16" s="224">
        <f t="shared" si="7"/>
        <v>171.1</v>
      </c>
      <c r="AA16" s="231"/>
      <c r="AB16" s="232" t="s">
        <v>61</v>
      </c>
      <c r="AC16" s="233"/>
      <c r="AD16" s="234"/>
      <c r="AE16" s="235"/>
      <c r="AF16" s="236"/>
      <c r="AG16" s="302">
        <f t="shared" si="8"/>
        <v>14025</v>
      </c>
      <c r="AH16" s="303">
        <f t="shared" si="9"/>
        <v>42643</v>
      </c>
      <c r="AI16" s="304">
        <f t="shared" si="10"/>
        <v>171.1</v>
      </c>
      <c r="AJ16" s="305">
        <f t="shared" si="11"/>
        <v>171.1</v>
      </c>
      <c r="AK16" s="306">
        <f t="shared" si="12"/>
        <v>0</v>
      </c>
      <c r="AL16" s="307">
        <f t="shared" si="13"/>
        <v>0</v>
      </c>
      <c r="AM16" s="308">
        <f t="shared" si="14"/>
        <v>171.1</v>
      </c>
      <c r="AN16" s="309">
        <f t="shared" si="15"/>
        <v>0</v>
      </c>
      <c r="AO16" s="338">
        <f t="shared" si="16"/>
        <v>171.1</v>
      </c>
      <c r="AP16" s="339">
        <f t="shared" si="17"/>
        <v>171.1</v>
      </c>
      <c r="AQ16" s="168" t="str">
        <f t="shared" si="18"/>
        <v>OK</v>
      </c>
      <c r="AR16" s="168" t="str">
        <f t="shared" si="19"/>
        <v>OK</v>
      </c>
      <c r="AS16" s="231">
        <f t="shared" si="25"/>
        <v>6</v>
      </c>
      <c r="AT16" s="336" t="str">
        <f t="shared" si="20"/>
        <v>ADEN FARM SAPANTA</v>
      </c>
      <c r="AU16" s="337"/>
      <c r="AV16" s="337"/>
      <c r="AW16" s="368"/>
      <c r="AX16" s="369"/>
      <c r="AY16" s="370"/>
      <c r="AZ16" s="302">
        <f t="shared" si="21"/>
        <v>14025</v>
      </c>
      <c r="BA16" s="371">
        <f t="shared" si="22"/>
        <v>42643</v>
      </c>
      <c r="BB16" s="372">
        <f t="shared" si="23"/>
        <v>171.1</v>
      </c>
      <c r="BC16" s="373">
        <f t="shared" si="24"/>
        <v>171.1</v>
      </c>
    </row>
    <row r="17" spans="1:55" s="5" customFormat="1" ht="25.5">
      <c r="A17" s="41">
        <f t="shared" si="26"/>
        <v>7</v>
      </c>
      <c r="B17" s="42" t="str">
        <f t="shared" si="0"/>
        <v>ADENFARM SARASAU</v>
      </c>
      <c r="C17" s="43" t="s">
        <v>54</v>
      </c>
      <c r="D17" s="43">
        <v>9025</v>
      </c>
      <c r="E17" s="44">
        <v>42643</v>
      </c>
      <c r="F17" s="45"/>
      <c r="G17" s="46">
        <v>653.28</v>
      </c>
      <c r="H17" s="47"/>
      <c r="I17" s="47"/>
      <c r="J17" s="47"/>
      <c r="K17" s="47"/>
      <c r="L17" s="47"/>
      <c r="M17" s="47"/>
      <c r="N17" s="47"/>
      <c r="O17" s="63" t="str">
        <f t="shared" si="1"/>
        <v>ADENFARM SARASAU</v>
      </c>
      <c r="P17" s="122">
        <f t="shared" si="2"/>
        <v>653.28</v>
      </c>
      <c r="Q17" s="161"/>
      <c r="R17" s="162">
        <f t="shared" si="3"/>
        <v>0</v>
      </c>
      <c r="S17" s="163"/>
      <c r="T17" s="164">
        <f t="shared" si="4"/>
        <v>0</v>
      </c>
      <c r="U17" s="165">
        <v>653.28</v>
      </c>
      <c r="V17" s="166" t="s">
        <v>55</v>
      </c>
      <c r="W17" s="167">
        <f t="shared" si="5"/>
        <v>653.28</v>
      </c>
      <c r="X17" s="168" t="str">
        <f t="shared" si="6"/>
        <v>OK</v>
      </c>
      <c r="Y17" s="224">
        <f t="shared" si="7"/>
        <v>653.28</v>
      </c>
      <c r="AA17" s="231"/>
      <c r="AB17" s="232" t="s">
        <v>62</v>
      </c>
      <c r="AC17" s="233"/>
      <c r="AD17" s="234"/>
      <c r="AE17" s="235"/>
      <c r="AF17" s="236"/>
      <c r="AG17" s="302">
        <f t="shared" si="8"/>
        <v>9025</v>
      </c>
      <c r="AH17" s="303">
        <f t="shared" si="9"/>
        <v>42643</v>
      </c>
      <c r="AI17" s="304">
        <f t="shared" si="10"/>
        <v>653.28</v>
      </c>
      <c r="AJ17" s="305">
        <f t="shared" si="11"/>
        <v>653.28</v>
      </c>
      <c r="AK17" s="306">
        <f t="shared" si="12"/>
        <v>0</v>
      </c>
      <c r="AL17" s="307">
        <f t="shared" si="13"/>
        <v>0</v>
      </c>
      <c r="AM17" s="308">
        <f t="shared" si="14"/>
        <v>653.28</v>
      </c>
      <c r="AN17" s="309">
        <f t="shared" si="15"/>
        <v>0</v>
      </c>
      <c r="AO17" s="338">
        <f t="shared" si="16"/>
        <v>653.28</v>
      </c>
      <c r="AP17" s="339">
        <f t="shared" si="17"/>
        <v>653.28</v>
      </c>
      <c r="AQ17" s="168" t="str">
        <f t="shared" si="18"/>
        <v>OK</v>
      </c>
      <c r="AR17" s="168" t="str">
        <f t="shared" si="19"/>
        <v>OK</v>
      </c>
      <c r="AS17" s="231">
        <f t="shared" si="25"/>
        <v>7</v>
      </c>
      <c r="AT17" s="336" t="str">
        <f t="shared" si="20"/>
        <v>ADENFARM SARASAU</v>
      </c>
      <c r="AU17" s="337"/>
      <c r="AV17" s="337"/>
      <c r="AW17" s="368"/>
      <c r="AX17" s="369"/>
      <c r="AY17" s="370"/>
      <c r="AZ17" s="302">
        <f t="shared" si="21"/>
        <v>9025</v>
      </c>
      <c r="BA17" s="371">
        <f t="shared" si="22"/>
        <v>42643</v>
      </c>
      <c r="BB17" s="372">
        <f t="shared" si="23"/>
        <v>653.28</v>
      </c>
      <c r="BC17" s="373">
        <f t="shared" si="24"/>
        <v>653.28</v>
      </c>
    </row>
    <row r="18" spans="1:55" s="5" customFormat="1" ht="25.5">
      <c r="A18" s="41">
        <f t="shared" si="26"/>
        <v>8</v>
      </c>
      <c r="B18" s="42" t="str">
        <f t="shared" si="0"/>
        <v>ADEN FARM SIGHET</v>
      </c>
      <c r="C18" s="48" t="s">
        <v>54</v>
      </c>
      <c r="D18" s="48">
        <v>5033</v>
      </c>
      <c r="E18" s="49">
        <v>42643</v>
      </c>
      <c r="F18" s="50">
        <v>435.89</v>
      </c>
      <c r="G18" s="51">
        <v>6824.91</v>
      </c>
      <c r="H18" s="52">
        <v>1577.53</v>
      </c>
      <c r="I18" s="52">
        <v>59058.99</v>
      </c>
      <c r="J18" s="52"/>
      <c r="K18" s="52"/>
      <c r="L18" s="52"/>
      <c r="M18" s="52"/>
      <c r="N18" s="52">
        <v>595.75</v>
      </c>
      <c r="O18" s="63" t="str">
        <f t="shared" si="1"/>
        <v>ADEN FARM SIGHET</v>
      </c>
      <c r="P18" s="122">
        <f t="shared" si="2"/>
        <v>68493.06999999999</v>
      </c>
      <c r="Q18" s="161"/>
      <c r="R18" s="162">
        <f t="shared" si="3"/>
        <v>0</v>
      </c>
      <c r="S18" s="163"/>
      <c r="T18" s="164">
        <f t="shared" si="4"/>
        <v>0</v>
      </c>
      <c r="U18" s="165">
        <v>68493.07</v>
      </c>
      <c r="V18" s="166" t="s">
        <v>55</v>
      </c>
      <c r="W18" s="167">
        <f t="shared" si="5"/>
        <v>68493.06999999999</v>
      </c>
      <c r="X18" s="168" t="str">
        <f t="shared" si="6"/>
        <v>OK</v>
      </c>
      <c r="Y18" s="224">
        <f t="shared" si="7"/>
        <v>68493.06999999999</v>
      </c>
      <c r="AA18" s="231"/>
      <c r="AB18" s="232" t="s">
        <v>63</v>
      </c>
      <c r="AC18" s="233"/>
      <c r="AD18" s="234"/>
      <c r="AE18" s="235"/>
      <c r="AF18" s="236"/>
      <c r="AG18" s="302">
        <f t="shared" si="8"/>
        <v>5033</v>
      </c>
      <c r="AH18" s="303">
        <f t="shared" si="9"/>
        <v>42643</v>
      </c>
      <c r="AI18" s="304">
        <f t="shared" si="10"/>
        <v>68493.06999999999</v>
      </c>
      <c r="AJ18" s="305">
        <f t="shared" si="11"/>
        <v>68493.06999999999</v>
      </c>
      <c r="AK18" s="306">
        <f t="shared" si="12"/>
        <v>0</v>
      </c>
      <c r="AL18" s="307">
        <f t="shared" si="13"/>
        <v>0</v>
      </c>
      <c r="AM18" s="308">
        <f t="shared" si="14"/>
        <v>68493.07</v>
      </c>
      <c r="AN18" s="309">
        <f t="shared" si="15"/>
        <v>0</v>
      </c>
      <c r="AO18" s="338">
        <f t="shared" si="16"/>
        <v>68493.07</v>
      </c>
      <c r="AP18" s="339">
        <f t="shared" si="17"/>
        <v>68493.06999999999</v>
      </c>
      <c r="AQ18" s="168" t="str">
        <f t="shared" si="18"/>
        <v>OK</v>
      </c>
      <c r="AR18" s="168" t="str">
        <f t="shared" si="19"/>
        <v>OK</v>
      </c>
      <c r="AS18" s="231">
        <f t="shared" si="25"/>
        <v>8</v>
      </c>
      <c r="AT18" s="336" t="str">
        <f t="shared" si="20"/>
        <v>ADEN FARM SIGHET</v>
      </c>
      <c r="AU18" s="337"/>
      <c r="AV18" s="337"/>
      <c r="AW18" s="368"/>
      <c r="AX18" s="369"/>
      <c r="AY18" s="370"/>
      <c r="AZ18" s="302">
        <f t="shared" si="21"/>
        <v>5033</v>
      </c>
      <c r="BA18" s="371">
        <f t="shared" si="22"/>
        <v>42643</v>
      </c>
      <c r="BB18" s="372">
        <f t="shared" si="23"/>
        <v>68493.07</v>
      </c>
      <c r="BC18" s="373">
        <f t="shared" si="24"/>
        <v>68493.07</v>
      </c>
    </row>
    <row r="19" spans="1:55" s="5" customFormat="1" ht="25.5">
      <c r="A19" s="41">
        <f t="shared" si="26"/>
        <v>9</v>
      </c>
      <c r="B19" s="42" t="str">
        <f t="shared" si="0"/>
        <v>ADEN FARM VADU IZEI</v>
      </c>
      <c r="C19" s="48" t="s">
        <v>54</v>
      </c>
      <c r="D19" s="48">
        <v>8025</v>
      </c>
      <c r="E19" s="49">
        <v>42643</v>
      </c>
      <c r="F19" s="50"/>
      <c r="G19" s="51">
        <v>841.63</v>
      </c>
      <c r="H19" s="52"/>
      <c r="I19" s="52"/>
      <c r="J19" s="52"/>
      <c r="K19" s="52"/>
      <c r="L19" s="52"/>
      <c r="M19" s="52"/>
      <c r="N19" s="52"/>
      <c r="O19" s="63" t="str">
        <f t="shared" si="1"/>
        <v>ADEN FARM VADU IZEI</v>
      </c>
      <c r="P19" s="122">
        <f t="shared" si="2"/>
        <v>841.63</v>
      </c>
      <c r="Q19" s="161"/>
      <c r="R19" s="162">
        <f t="shared" si="3"/>
        <v>0</v>
      </c>
      <c r="S19" s="163"/>
      <c r="T19" s="164">
        <f t="shared" si="4"/>
        <v>0</v>
      </c>
      <c r="U19" s="165">
        <v>841.63</v>
      </c>
      <c r="V19" s="166" t="s">
        <v>55</v>
      </c>
      <c r="W19" s="167">
        <f t="shared" si="5"/>
        <v>841.63</v>
      </c>
      <c r="X19" s="168" t="str">
        <f t="shared" si="6"/>
        <v>OK</v>
      </c>
      <c r="Y19" s="224">
        <f t="shared" si="7"/>
        <v>841.63</v>
      </c>
      <c r="AA19" s="231"/>
      <c r="AB19" s="232" t="s">
        <v>64</v>
      </c>
      <c r="AC19" s="233"/>
      <c r="AD19" s="234"/>
      <c r="AE19" s="235"/>
      <c r="AF19" s="236"/>
      <c r="AG19" s="302">
        <f t="shared" si="8"/>
        <v>8025</v>
      </c>
      <c r="AH19" s="303">
        <f t="shared" si="9"/>
        <v>42643</v>
      </c>
      <c r="AI19" s="304">
        <f t="shared" si="10"/>
        <v>841.63</v>
      </c>
      <c r="AJ19" s="305">
        <f t="shared" si="11"/>
        <v>841.63</v>
      </c>
      <c r="AK19" s="306">
        <f t="shared" si="12"/>
        <v>0</v>
      </c>
      <c r="AL19" s="307">
        <f t="shared" si="13"/>
        <v>0</v>
      </c>
      <c r="AM19" s="308">
        <f t="shared" si="14"/>
        <v>841.63</v>
      </c>
      <c r="AN19" s="309">
        <f t="shared" si="15"/>
        <v>0</v>
      </c>
      <c r="AO19" s="338">
        <f t="shared" si="16"/>
        <v>841.63</v>
      </c>
      <c r="AP19" s="339">
        <f t="shared" si="17"/>
        <v>841.63</v>
      </c>
      <c r="AQ19" s="168" t="str">
        <f t="shared" si="18"/>
        <v>OK</v>
      </c>
      <c r="AR19" s="168" t="str">
        <f t="shared" si="19"/>
        <v>OK</v>
      </c>
      <c r="AS19" s="231">
        <f t="shared" si="25"/>
        <v>9</v>
      </c>
      <c r="AT19" s="336" t="str">
        <f t="shared" si="20"/>
        <v>ADEN FARM VADU IZEI</v>
      </c>
      <c r="AU19" s="337"/>
      <c r="AV19" s="337"/>
      <c r="AW19" s="368"/>
      <c r="AX19" s="369"/>
      <c r="AY19" s="370"/>
      <c r="AZ19" s="302">
        <f t="shared" si="21"/>
        <v>8025</v>
      </c>
      <c r="BA19" s="371">
        <f t="shared" si="22"/>
        <v>42643</v>
      </c>
      <c r="BB19" s="372">
        <f t="shared" si="23"/>
        <v>841.63</v>
      </c>
      <c r="BC19" s="373">
        <f t="shared" si="24"/>
        <v>841.63</v>
      </c>
    </row>
    <row r="20" spans="1:55" s="5" customFormat="1" ht="24" customHeight="1">
      <c r="A20" s="41">
        <f t="shared" si="26"/>
        <v>10</v>
      </c>
      <c r="B20" s="42" t="str">
        <f t="shared" si="0"/>
        <v>ADEN FARM VADU IZEI</v>
      </c>
      <c r="C20" s="48" t="s">
        <v>54</v>
      </c>
      <c r="D20" s="48">
        <v>8028</v>
      </c>
      <c r="E20" s="49">
        <v>42643</v>
      </c>
      <c r="F20" s="50"/>
      <c r="G20" s="51">
        <v>144.35</v>
      </c>
      <c r="H20" s="52"/>
      <c r="I20" s="52"/>
      <c r="J20" s="52"/>
      <c r="K20" s="52"/>
      <c r="L20" s="52"/>
      <c r="M20" s="52"/>
      <c r="N20" s="52"/>
      <c r="O20" s="63" t="str">
        <f t="shared" si="1"/>
        <v>ADEN FARM VADU IZEI</v>
      </c>
      <c r="P20" s="122">
        <f t="shared" si="2"/>
        <v>144.35</v>
      </c>
      <c r="Q20" s="161"/>
      <c r="R20" s="162">
        <f t="shared" si="3"/>
        <v>0</v>
      </c>
      <c r="S20" s="163"/>
      <c r="T20" s="164">
        <f t="shared" si="4"/>
        <v>0</v>
      </c>
      <c r="U20" s="165">
        <v>144.35</v>
      </c>
      <c r="V20" s="166" t="s">
        <v>55</v>
      </c>
      <c r="W20" s="167">
        <f t="shared" si="5"/>
        <v>144.35</v>
      </c>
      <c r="X20" s="168" t="str">
        <f t="shared" si="6"/>
        <v>OK</v>
      </c>
      <c r="Y20" s="224">
        <f t="shared" si="7"/>
        <v>144.35</v>
      </c>
      <c r="AA20" s="231"/>
      <c r="AB20" s="232" t="s">
        <v>64</v>
      </c>
      <c r="AC20" s="233"/>
      <c r="AD20" s="234"/>
      <c r="AE20" s="235"/>
      <c r="AF20" s="236"/>
      <c r="AG20" s="302">
        <f t="shared" si="8"/>
        <v>8028</v>
      </c>
      <c r="AH20" s="303">
        <f t="shared" si="9"/>
        <v>42643</v>
      </c>
      <c r="AI20" s="304">
        <f t="shared" si="10"/>
        <v>144.35</v>
      </c>
      <c r="AJ20" s="305">
        <f t="shared" si="11"/>
        <v>144.35</v>
      </c>
      <c r="AK20" s="306">
        <f t="shared" si="12"/>
        <v>0</v>
      </c>
      <c r="AL20" s="307">
        <f t="shared" si="13"/>
        <v>0</v>
      </c>
      <c r="AM20" s="308">
        <f t="shared" si="14"/>
        <v>144.35</v>
      </c>
      <c r="AN20" s="309">
        <f t="shared" si="15"/>
        <v>0</v>
      </c>
      <c r="AO20" s="338">
        <f t="shared" si="16"/>
        <v>144.35</v>
      </c>
      <c r="AP20" s="339">
        <f t="shared" si="17"/>
        <v>144.35</v>
      </c>
      <c r="AQ20" s="168" t="str">
        <f t="shared" si="18"/>
        <v>OK</v>
      </c>
      <c r="AR20" s="168" t="str">
        <f t="shared" si="19"/>
        <v>OK</v>
      </c>
      <c r="AS20" s="231">
        <f t="shared" si="25"/>
        <v>10</v>
      </c>
      <c r="AT20" s="336" t="str">
        <f t="shared" si="20"/>
        <v>ADEN FARM VADU IZEI</v>
      </c>
      <c r="AU20" s="337"/>
      <c r="AV20" s="337"/>
      <c r="AW20" s="368"/>
      <c r="AX20" s="369"/>
      <c r="AY20" s="370"/>
      <c r="AZ20" s="302">
        <f t="shared" si="21"/>
        <v>8028</v>
      </c>
      <c r="BA20" s="371">
        <f t="shared" si="22"/>
        <v>42643</v>
      </c>
      <c r="BB20" s="372">
        <f t="shared" si="23"/>
        <v>144.35</v>
      </c>
      <c r="BC20" s="373">
        <f t="shared" si="24"/>
        <v>144.35</v>
      </c>
    </row>
    <row r="21" spans="1:55" s="6" customFormat="1" ht="16.5" customHeight="1">
      <c r="A21" s="41">
        <f t="shared" si="26"/>
        <v>11</v>
      </c>
      <c r="B21" s="53" t="str">
        <f t="shared" si="0"/>
        <v>TOTAL ADEN FARM</v>
      </c>
      <c r="C21" s="54"/>
      <c r="D21" s="55"/>
      <c r="E21" s="56"/>
      <c r="F21" s="57">
        <f aca="true" t="shared" si="27" ref="F21:N21">SUM(F11:F20)</f>
        <v>805.69</v>
      </c>
      <c r="G21" s="57">
        <f t="shared" si="27"/>
        <v>13748.51</v>
      </c>
      <c r="H21" s="57">
        <f t="shared" si="27"/>
        <v>1762.04</v>
      </c>
      <c r="I21" s="123">
        <f t="shared" si="27"/>
        <v>62812.079999999994</v>
      </c>
      <c r="J21" s="123">
        <f t="shared" si="27"/>
        <v>0</v>
      </c>
      <c r="K21" s="123">
        <f t="shared" si="27"/>
        <v>0</v>
      </c>
      <c r="L21" s="123">
        <f t="shared" si="27"/>
        <v>0</v>
      </c>
      <c r="M21" s="123">
        <f t="shared" si="27"/>
        <v>0</v>
      </c>
      <c r="N21" s="124">
        <f t="shared" si="27"/>
        <v>595.75</v>
      </c>
      <c r="O21" s="83" t="str">
        <f t="shared" si="1"/>
        <v>TOTAL ADEN FARM</v>
      </c>
      <c r="P21" s="125">
        <f aca="true" t="shared" si="28" ref="P21:U21">SUM(P11:P20)</f>
        <v>79724.07</v>
      </c>
      <c r="Q21" s="149">
        <f t="shared" si="28"/>
        <v>0</v>
      </c>
      <c r="R21" s="149">
        <f t="shared" si="28"/>
        <v>0</v>
      </c>
      <c r="S21" s="149">
        <f t="shared" si="28"/>
        <v>0</v>
      </c>
      <c r="T21" s="169">
        <f t="shared" si="28"/>
        <v>0</v>
      </c>
      <c r="U21" s="170">
        <f t="shared" si="28"/>
        <v>79724.07000000002</v>
      </c>
      <c r="V21" s="171"/>
      <c r="W21" s="172">
        <f>SUM(W11:W20)</f>
        <v>79724.07</v>
      </c>
      <c r="X21" s="168" t="str">
        <f t="shared" si="6"/>
        <v>OK</v>
      </c>
      <c r="Y21" s="224">
        <f t="shared" si="7"/>
        <v>79724.07</v>
      </c>
      <c r="AA21" s="231"/>
      <c r="AB21" s="237" t="s">
        <v>65</v>
      </c>
      <c r="AC21" s="238"/>
      <c r="AD21" s="239"/>
      <c r="AE21" s="240"/>
      <c r="AF21" s="241"/>
      <c r="AG21" s="310"/>
      <c r="AH21" s="311"/>
      <c r="AI21" s="312">
        <f aca="true" t="shared" si="29" ref="AI21:AL21">SUM(AI11:AI20)</f>
        <v>79724.07</v>
      </c>
      <c r="AJ21" s="312">
        <f t="shared" si="29"/>
        <v>79724.07</v>
      </c>
      <c r="AK21" s="312">
        <f t="shared" si="29"/>
        <v>0</v>
      </c>
      <c r="AL21" s="313">
        <f t="shared" si="29"/>
        <v>0</v>
      </c>
      <c r="AM21" s="314">
        <f t="shared" si="14"/>
        <v>79724.07000000002</v>
      </c>
      <c r="AN21" s="315">
        <f t="shared" si="15"/>
        <v>0</v>
      </c>
      <c r="AO21" s="340">
        <f t="shared" si="16"/>
        <v>79724.07000000002</v>
      </c>
      <c r="AP21" s="341">
        <f>SUM(AP11:AP20)</f>
        <v>79724.07</v>
      </c>
      <c r="AQ21" s="168" t="str">
        <f t="shared" si="18"/>
        <v>OK</v>
      </c>
      <c r="AR21" s="168" t="str">
        <f t="shared" si="19"/>
        <v>OK</v>
      </c>
      <c r="AS21" s="231">
        <f t="shared" si="25"/>
        <v>11</v>
      </c>
      <c r="AT21" s="342" t="str">
        <f t="shared" si="20"/>
        <v>TOTAL ADEN FARM</v>
      </c>
      <c r="AU21" s="343"/>
      <c r="AV21" s="343"/>
      <c r="AW21" s="374"/>
      <c r="AX21" s="375"/>
      <c r="AY21" s="376"/>
      <c r="AZ21" s="310"/>
      <c r="BA21" s="377"/>
      <c r="BB21" s="378">
        <f t="shared" si="23"/>
        <v>79724.07000000002</v>
      </c>
      <c r="BC21" s="379">
        <f t="shared" si="24"/>
        <v>79724.07000000002</v>
      </c>
    </row>
    <row r="22" spans="1:55" s="5" customFormat="1" ht="13.5" customHeight="1">
      <c r="A22" s="41">
        <f t="shared" si="26"/>
        <v>12</v>
      </c>
      <c r="B22" s="58" t="str">
        <f t="shared" si="0"/>
        <v>ADONIS</v>
      </c>
      <c r="C22" s="59" t="s">
        <v>66</v>
      </c>
      <c r="D22" s="59">
        <v>23</v>
      </c>
      <c r="E22" s="60">
        <v>42643</v>
      </c>
      <c r="F22" s="61"/>
      <c r="G22" s="62">
        <v>245.96</v>
      </c>
      <c r="H22" s="45"/>
      <c r="I22" s="126"/>
      <c r="J22" s="126"/>
      <c r="K22" s="126"/>
      <c r="L22" s="126"/>
      <c r="M22" s="126"/>
      <c r="N22" s="127"/>
      <c r="O22" s="63" t="str">
        <f t="shared" si="1"/>
        <v>ADONIS</v>
      </c>
      <c r="P22" s="122">
        <f aca="true" t="shared" si="30" ref="P22:P26">SUM(F22:N22)</f>
        <v>245.96</v>
      </c>
      <c r="Q22" s="163"/>
      <c r="R22" s="162">
        <f aca="true" t="shared" si="31" ref="R22:R26">IF(P22-Q22-S22&gt;Y22,P22-Q22-S22-Y22,0)</f>
        <v>0</v>
      </c>
      <c r="S22" s="163"/>
      <c r="T22" s="164">
        <f aca="true" t="shared" si="32" ref="T22:T26">W22-U22</f>
        <v>245.96</v>
      </c>
      <c r="U22" s="165"/>
      <c r="V22" s="173"/>
      <c r="W22" s="167">
        <f aca="true" t="shared" si="33" ref="W22:W26">P22-Q22-R22-S22</f>
        <v>245.96</v>
      </c>
      <c r="X22" s="168" t="str">
        <f t="shared" si="6"/>
        <v>OK</v>
      </c>
      <c r="Y22" s="224">
        <f t="shared" si="7"/>
        <v>245.96</v>
      </c>
      <c r="AA22" s="231"/>
      <c r="AB22" s="242" t="s">
        <v>67</v>
      </c>
      <c r="AC22" s="243"/>
      <c r="AD22" s="244"/>
      <c r="AE22" s="245"/>
      <c r="AF22" s="246"/>
      <c r="AG22" s="302">
        <f aca="true" t="shared" si="34" ref="AG22:AG26">D22</f>
        <v>23</v>
      </c>
      <c r="AH22" s="303">
        <f aca="true" t="shared" si="35" ref="AH22:AH26">IF(E22=0,"0",E22)</f>
        <v>42643</v>
      </c>
      <c r="AI22" s="304">
        <f aca="true" t="shared" si="36" ref="AI22:AI26">P22</f>
        <v>245.96</v>
      </c>
      <c r="AJ22" s="305">
        <f aca="true" t="shared" si="37" ref="AJ22:AJ26">AI22-AK22</f>
        <v>245.96</v>
      </c>
      <c r="AK22" s="306">
        <f aca="true" t="shared" si="38" ref="AK22:AK26">S22</f>
        <v>0</v>
      </c>
      <c r="AL22" s="307">
        <f aca="true" t="shared" si="39" ref="AL22:AL26">Q22+R22</f>
        <v>0</v>
      </c>
      <c r="AM22" s="308">
        <f t="shared" si="14"/>
        <v>0</v>
      </c>
      <c r="AN22" s="309">
        <f aca="true" t="shared" si="40" ref="AN22:AN27">T22:T22</f>
        <v>245.96</v>
      </c>
      <c r="AO22" s="338">
        <f t="shared" si="16"/>
        <v>0</v>
      </c>
      <c r="AP22" s="339">
        <f aca="true" t="shared" si="41" ref="AP22:AP26">AJ22-AL22</f>
        <v>245.96</v>
      </c>
      <c r="AQ22" s="168" t="str">
        <f t="shared" si="18"/>
        <v>OK</v>
      </c>
      <c r="AR22" s="168" t="str">
        <f t="shared" si="19"/>
        <v>OK</v>
      </c>
      <c r="AS22" s="231">
        <f t="shared" si="25"/>
        <v>12</v>
      </c>
      <c r="AT22" s="344" t="str">
        <f t="shared" si="20"/>
        <v>ADONIS</v>
      </c>
      <c r="AU22" s="345"/>
      <c r="AV22" s="345"/>
      <c r="AW22" s="380"/>
      <c r="AX22" s="381"/>
      <c r="AY22" s="382"/>
      <c r="AZ22" s="302">
        <f aca="true" t="shared" si="42" ref="AZ22:AZ26">D22</f>
        <v>23</v>
      </c>
      <c r="BA22" s="371">
        <f aca="true" t="shared" si="43" ref="BA22:BA26">IF(E22=0,"0",E22)</f>
        <v>42643</v>
      </c>
      <c r="BB22" s="372">
        <f t="shared" si="23"/>
        <v>0</v>
      </c>
      <c r="BC22" s="373">
        <f t="shared" si="24"/>
        <v>0</v>
      </c>
    </row>
    <row r="23" spans="1:55" s="5" customFormat="1" ht="13.5" customHeight="1">
      <c r="A23" s="41">
        <f t="shared" si="26"/>
        <v>13</v>
      </c>
      <c r="B23" s="63" t="str">
        <f t="shared" si="0"/>
        <v>ADONIS</v>
      </c>
      <c r="C23" s="48"/>
      <c r="D23" s="64"/>
      <c r="E23" s="65"/>
      <c r="F23" s="50"/>
      <c r="G23" s="50"/>
      <c r="H23" s="50"/>
      <c r="I23" s="128"/>
      <c r="J23" s="128"/>
      <c r="K23" s="128"/>
      <c r="L23" s="128"/>
      <c r="M23" s="128"/>
      <c r="N23" s="129"/>
      <c r="O23" s="63" t="str">
        <f t="shared" si="1"/>
        <v>ADONIS</v>
      </c>
      <c r="P23" s="122">
        <f t="shared" si="30"/>
        <v>0</v>
      </c>
      <c r="Q23" s="163"/>
      <c r="R23" s="162">
        <f t="shared" si="31"/>
        <v>0</v>
      </c>
      <c r="S23" s="163"/>
      <c r="T23" s="164">
        <f t="shared" si="32"/>
        <v>0</v>
      </c>
      <c r="U23" s="165"/>
      <c r="V23" s="173"/>
      <c r="W23" s="167">
        <f t="shared" si="33"/>
        <v>0</v>
      </c>
      <c r="X23" s="168" t="str">
        <f t="shared" si="6"/>
        <v>OK</v>
      </c>
      <c r="Y23" s="224">
        <f t="shared" si="7"/>
        <v>0</v>
      </c>
      <c r="AA23" s="231"/>
      <c r="AB23" s="247" t="s">
        <v>67</v>
      </c>
      <c r="AC23" s="233"/>
      <c r="AD23" s="234"/>
      <c r="AE23" s="235"/>
      <c r="AF23" s="246"/>
      <c r="AG23" s="302">
        <f t="shared" si="34"/>
        <v>0</v>
      </c>
      <c r="AH23" s="303" t="str">
        <f t="shared" si="35"/>
        <v>0</v>
      </c>
      <c r="AI23" s="304">
        <f t="shared" si="36"/>
        <v>0</v>
      </c>
      <c r="AJ23" s="305">
        <f t="shared" si="37"/>
        <v>0</v>
      </c>
      <c r="AK23" s="306">
        <f t="shared" si="38"/>
        <v>0</v>
      </c>
      <c r="AL23" s="307">
        <f t="shared" si="39"/>
        <v>0</v>
      </c>
      <c r="AM23" s="308">
        <f t="shared" si="14"/>
        <v>0</v>
      </c>
      <c r="AN23" s="309">
        <f t="shared" si="40"/>
        <v>0</v>
      </c>
      <c r="AO23" s="338">
        <f t="shared" si="16"/>
        <v>0</v>
      </c>
      <c r="AP23" s="339">
        <f t="shared" si="41"/>
        <v>0</v>
      </c>
      <c r="AQ23" s="168" t="str">
        <f t="shared" si="18"/>
        <v>OK</v>
      </c>
      <c r="AR23" s="168" t="str">
        <f t="shared" si="19"/>
        <v>OK</v>
      </c>
      <c r="AS23" s="231">
        <f t="shared" si="25"/>
        <v>13</v>
      </c>
      <c r="AT23" s="344" t="str">
        <f t="shared" si="20"/>
        <v>ADONIS</v>
      </c>
      <c r="AU23" s="345"/>
      <c r="AV23" s="345"/>
      <c r="AW23" s="380"/>
      <c r="AX23" s="381"/>
      <c r="AY23" s="382"/>
      <c r="AZ23" s="302">
        <f t="shared" si="42"/>
        <v>0</v>
      </c>
      <c r="BA23" s="371" t="str">
        <f t="shared" si="43"/>
        <v>0</v>
      </c>
      <c r="BB23" s="372">
        <f t="shared" si="23"/>
        <v>0</v>
      </c>
      <c r="BC23" s="373">
        <f t="shared" si="24"/>
        <v>0</v>
      </c>
    </row>
    <row r="24" spans="1:55" s="6" customFormat="1" ht="13.5">
      <c r="A24" s="41">
        <f t="shared" si="26"/>
        <v>14</v>
      </c>
      <c r="B24" s="66" t="str">
        <f t="shared" si="0"/>
        <v>TOTAL ADONIS</v>
      </c>
      <c r="C24" s="67"/>
      <c r="D24" s="68"/>
      <c r="E24" s="69"/>
      <c r="F24" s="70">
        <f aca="true" t="shared" si="44" ref="F24:U24">SUM(F22:F23)</f>
        <v>0</v>
      </c>
      <c r="G24" s="70">
        <f t="shared" si="44"/>
        <v>245.96</v>
      </c>
      <c r="H24" s="70">
        <f t="shared" si="44"/>
        <v>0</v>
      </c>
      <c r="I24" s="130">
        <f t="shared" si="44"/>
        <v>0</v>
      </c>
      <c r="J24" s="130">
        <f t="shared" si="44"/>
        <v>0</v>
      </c>
      <c r="K24" s="130">
        <f t="shared" si="44"/>
        <v>0</v>
      </c>
      <c r="L24" s="130">
        <f t="shared" si="44"/>
        <v>0</v>
      </c>
      <c r="M24" s="130">
        <f t="shared" si="44"/>
        <v>0</v>
      </c>
      <c r="N24" s="131">
        <f t="shared" si="44"/>
        <v>0</v>
      </c>
      <c r="O24" s="83" t="str">
        <f t="shared" si="1"/>
        <v>TOTAL ADONIS</v>
      </c>
      <c r="P24" s="125">
        <f t="shared" si="44"/>
        <v>245.96</v>
      </c>
      <c r="Q24" s="149">
        <f t="shared" si="44"/>
        <v>0</v>
      </c>
      <c r="R24" s="149">
        <f t="shared" si="44"/>
        <v>0</v>
      </c>
      <c r="S24" s="149">
        <f t="shared" si="44"/>
        <v>0</v>
      </c>
      <c r="T24" s="169">
        <f t="shared" si="44"/>
        <v>245.96</v>
      </c>
      <c r="U24" s="170">
        <f t="shared" si="44"/>
        <v>0</v>
      </c>
      <c r="V24" s="171"/>
      <c r="W24" s="172">
        <f>SUM(W22:W23)</f>
        <v>245.96</v>
      </c>
      <c r="X24" s="168" t="str">
        <f t="shared" si="6"/>
        <v>OK</v>
      </c>
      <c r="Y24" s="224">
        <f t="shared" si="7"/>
        <v>245.96</v>
      </c>
      <c r="AA24" s="231"/>
      <c r="AB24" s="248" t="s">
        <v>68</v>
      </c>
      <c r="AC24" s="249"/>
      <c r="AD24" s="250"/>
      <c r="AE24" s="251"/>
      <c r="AF24" s="252"/>
      <c r="AG24" s="316"/>
      <c r="AH24" s="317"/>
      <c r="AI24" s="318">
        <f aca="true" t="shared" si="45" ref="AI24:AL24">SUM(AI22:AI23)</f>
        <v>245.96</v>
      </c>
      <c r="AJ24" s="318">
        <f t="shared" si="45"/>
        <v>245.96</v>
      </c>
      <c r="AK24" s="318">
        <f t="shared" si="45"/>
        <v>0</v>
      </c>
      <c r="AL24" s="319">
        <f t="shared" si="45"/>
        <v>0</v>
      </c>
      <c r="AM24" s="320">
        <f t="shared" si="14"/>
        <v>0</v>
      </c>
      <c r="AN24" s="321">
        <f t="shared" si="40"/>
        <v>245.96</v>
      </c>
      <c r="AO24" s="346">
        <f t="shared" si="16"/>
        <v>0</v>
      </c>
      <c r="AP24" s="347">
        <f>SUM(AP22:AP23)</f>
        <v>245.96</v>
      </c>
      <c r="AQ24" s="168" t="str">
        <f t="shared" si="18"/>
        <v>OK</v>
      </c>
      <c r="AR24" s="168" t="str">
        <f t="shared" si="19"/>
        <v>OK</v>
      </c>
      <c r="AS24" s="231">
        <f t="shared" si="25"/>
        <v>14</v>
      </c>
      <c r="AT24" s="348" t="str">
        <f t="shared" si="20"/>
        <v>TOTAL ADONIS</v>
      </c>
      <c r="AU24" s="349"/>
      <c r="AV24" s="349"/>
      <c r="AW24" s="383"/>
      <c r="AX24" s="384"/>
      <c r="AY24" s="385"/>
      <c r="AZ24" s="310"/>
      <c r="BA24" s="377"/>
      <c r="BB24" s="386">
        <f t="shared" si="23"/>
        <v>0</v>
      </c>
      <c r="BC24" s="387">
        <f t="shared" si="24"/>
        <v>0</v>
      </c>
    </row>
    <row r="25" spans="1:55" s="5" customFormat="1" ht="13.5" customHeight="1">
      <c r="A25" s="41">
        <f t="shared" si="26"/>
        <v>15</v>
      </c>
      <c r="B25" s="71" t="str">
        <f t="shared" si="0"/>
        <v>ALEX FARM</v>
      </c>
      <c r="C25" s="72" t="s">
        <v>69</v>
      </c>
      <c r="D25" s="72">
        <v>641</v>
      </c>
      <c r="E25" s="73">
        <v>42643</v>
      </c>
      <c r="F25" s="40">
        <v>3431.1</v>
      </c>
      <c r="G25" s="39">
        <v>2502.47</v>
      </c>
      <c r="H25" s="40"/>
      <c r="I25" s="132"/>
      <c r="J25" s="132"/>
      <c r="K25" s="132"/>
      <c r="L25" s="132"/>
      <c r="M25" s="132"/>
      <c r="N25" s="133"/>
      <c r="O25" s="63" t="str">
        <f t="shared" si="1"/>
        <v>ALEX FARM</v>
      </c>
      <c r="P25" s="122">
        <f t="shared" si="30"/>
        <v>5933.57</v>
      </c>
      <c r="Q25" s="163"/>
      <c r="R25" s="162">
        <f t="shared" si="31"/>
        <v>0</v>
      </c>
      <c r="S25" s="163"/>
      <c r="T25" s="164">
        <f t="shared" si="32"/>
        <v>5933.57</v>
      </c>
      <c r="U25" s="165"/>
      <c r="V25" s="173"/>
      <c r="W25" s="167">
        <f t="shared" si="33"/>
        <v>5933.57</v>
      </c>
      <c r="X25" s="168" t="str">
        <f t="shared" si="6"/>
        <v>OK</v>
      </c>
      <c r="Y25" s="224">
        <f t="shared" si="7"/>
        <v>5933.57</v>
      </c>
      <c r="AA25" s="231"/>
      <c r="AB25" s="253" t="s">
        <v>70</v>
      </c>
      <c r="AC25" s="254"/>
      <c r="AD25" s="255"/>
      <c r="AE25" s="256"/>
      <c r="AF25" s="257"/>
      <c r="AG25" s="302">
        <f t="shared" si="34"/>
        <v>641</v>
      </c>
      <c r="AH25" s="303">
        <f t="shared" si="35"/>
        <v>42643</v>
      </c>
      <c r="AI25" s="304">
        <f t="shared" si="36"/>
        <v>5933.57</v>
      </c>
      <c r="AJ25" s="305">
        <f t="shared" si="37"/>
        <v>5933.57</v>
      </c>
      <c r="AK25" s="306">
        <f t="shared" si="38"/>
        <v>0</v>
      </c>
      <c r="AL25" s="307">
        <f t="shared" si="39"/>
        <v>0</v>
      </c>
      <c r="AM25" s="308">
        <f t="shared" si="14"/>
        <v>0</v>
      </c>
      <c r="AN25" s="309">
        <f t="shared" si="40"/>
        <v>5933.57</v>
      </c>
      <c r="AO25" s="338">
        <f t="shared" si="16"/>
        <v>0</v>
      </c>
      <c r="AP25" s="339">
        <f t="shared" si="41"/>
        <v>5933.57</v>
      </c>
      <c r="AQ25" s="168" t="str">
        <f t="shared" si="18"/>
        <v>OK</v>
      </c>
      <c r="AR25" s="168" t="str">
        <f t="shared" si="19"/>
        <v>OK</v>
      </c>
      <c r="AS25" s="231">
        <f t="shared" si="25"/>
        <v>15</v>
      </c>
      <c r="AT25" s="344" t="str">
        <f t="shared" si="20"/>
        <v>ALEX FARM</v>
      </c>
      <c r="AU25" s="345"/>
      <c r="AV25" s="345"/>
      <c r="AW25" s="380"/>
      <c r="AX25" s="381"/>
      <c r="AY25" s="382"/>
      <c r="AZ25" s="302">
        <f t="shared" si="42"/>
        <v>641</v>
      </c>
      <c r="BA25" s="371">
        <f t="shared" si="43"/>
        <v>42643</v>
      </c>
      <c r="BB25" s="372">
        <f t="shared" si="23"/>
        <v>0</v>
      </c>
      <c r="BC25" s="373">
        <f t="shared" si="24"/>
        <v>0</v>
      </c>
    </row>
    <row r="26" spans="1:55" s="5" customFormat="1" ht="13.5" customHeight="1">
      <c r="A26" s="41">
        <f t="shared" si="26"/>
        <v>16</v>
      </c>
      <c r="B26" s="63" t="str">
        <f t="shared" si="0"/>
        <v>ALEX FARM</v>
      </c>
      <c r="C26" s="74"/>
      <c r="D26" s="64"/>
      <c r="E26" s="65"/>
      <c r="F26" s="75"/>
      <c r="G26" s="75"/>
      <c r="H26" s="75"/>
      <c r="I26" s="95"/>
      <c r="J26" s="95"/>
      <c r="K26" s="95"/>
      <c r="L26" s="95"/>
      <c r="M26" s="95"/>
      <c r="N26" s="134"/>
      <c r="O26" s="63" t="str">
        <f t="shared" si="1"/>
        <v>ALEX FARM</v>
      </c>
      <c r="P26" s="122">
        <f t="shared" si="30"/>
        <v>0</v>
      </c>
      <c r="Q26" s="163"/>
      <c r="R26" s="162">
        <f t="shared" si="31"/>
        <v>0</v>
      </c>
      <c r="S26" s="163"/>
      <c r="T26" s="164">
        <f t="shared" si="32"/>
        <v>0</v>
      </c>
      <c r="U26" s="165"/>
      <c r="V26" s="173"/>
      <c r="W26" s="167">
        <f t="shared" si="33"/>
        <v>0</v>
      </c>
      <c r="X26" s="168" t="str">
        <f t="shared" si="6"/>
        <v>OK</v>
      </c>
      <c r="Y26" s="224">
        <f t="shared" si="7"/>
        <v>0</v>
      </c>
      <c r="AA26" s="231"/>
      <c r="AB26" s="253" t="s">
        <v>70</v>
      </c>
      <c r="AC26" s="254"/>
      <c r="AD26" s="255"/>
      <c r="AE26" s="256"/>
      <c r="AF26" s="257"/>
      <c r="AG26" s="302">
        <f t="shared" si="34"/>
        <v>0</v>
      </c>
      <c r="AH26" s="303" t="str">
        <f t="shared" si="35"/>
        <v>0</v>
      </c>
      <c r="AI26" s="304">
        <f t="shared" si="36"/>
        <v>0</v>
      </c>
      <c r="AJ26" s="305">
        <f t="shared" si="37"/>
        <v>0</v>
      </c>
      <c r="AK26" s="306">
        <f t="shared" si="38"/>
        <v>0</v>
      </c>
      <c r="AL26" s="307">
        <f t="shared" si="39"/>
        <v>0</v>
      </c>
      <c r="AM26" s="308">
        <f t="shared" si="14"/>
        <v>0</v>
      </c>
      <c r="AN26" s="309">
        <f t="shared" si="40"/>
        <v>0</v>
      </c>
      <c r="AO26" s="338">
        <f t="shared" si="16"/>
        <v>0</v>
      </c>
      <c r="AP26" s="339">
        <f t="shared" si="41"/>
        <v>0</v>
      </c>
      <c r="AQ26" s="168" t="str">
        <f t="shared" si="18"/>
        <v>OK</v>
      </c>
      <c r="AR26" s="168" t="str">
        <f t="shared" si="19"/>
        <v>OK</v>
      </c>
      <c r="AS26" s="231">
        <f t="shared" si="25"/>
        <v>16</v>
      </c>
      <c r="AT26" s="344" t="str">
        <f t="shared" si="20"/>
        <v>ALEX FARM</v>
      </c>
      <c r="AU26" s="345"/>
      <c r="AV26" s="345"/>
      <c r="AW26" s="380"/>
      <c r="AX26" s="381"/>
      <c r="AY26" s="382"/>
      <c r="AZ26" s="302">
        <f t="shared" si="42"/>
        <v>0</v>
      </c>
      <c r="BA26" s="371" t="str">
        <f t="shared" si="43"/>
        <v>0</v>
      </c>
      <c r="BB26" s="372">
        <f t="shared" si="23"/>
        <v>0</v>
      </c>
      <c r="BC26" s="373">
        <f t="shared" si="24"/>
        <v>0</v>
      </c>
    </row>
    <row r="27" spans="1:55" s="6" customFormat="1" ht="13.5">
      <c r="A27" s="41">
        <f t="shared" si="26"/>
        <v>17</v>
      </c>
      <c r="B27" s="53" t="str">
        <f t="shared" si="0"/>
        <v>TOTAL ALEX FARM</v>
      </c>
      <c r="C27" s="76"/>
      <c r="D27" s="55"/>
      <c r="E27" s="56"/>
      <c r="F27" s="57">
        <f aca="true" t="shared" si="46" ref="F27:U27">SUM(F25:F26)</f>
        <v>3431.1</v>
      </c>
      <c r="G27" s="57">
        <f t="shared" si="46"/>
        <v>2502.47</v>
      </c>
      <c r="H27" s="57">
        <f t="shared" si="46"/>
        <v>0</v>
      </c>
      <c r="I27" s="123">
        <f t="shared" si="46"/>
        <v>0</v>
      </c>
      <c r="J27" s="123">
        <f t="shared" si="46"/>
        <v>0</v>
      </c>
      <c r="K27" s="123">
        <f t="shared" si="46"/>
        <v>0</v>
      </c>
      <c r="L27" s="123">
        <f t="shared" si="46"/>
        <v>0</v>
      </c>
      <c r="M27" s="123">
        <f t="shared" si="46"/>
        <v>0</v>
      </c>
      <c r="N27" s="124">
        <f t="shared" si="46"/>
        <v>0</v>
      </c>
      <c r="O27" s="83" t="str">
        <f t="shared" si="1"/>
        <v>TOTAL ALEX FARM</v>
      </c>
      <c r="P27" s="125">
        <f t="shared" si="46"/>
        <v>5933.57</v>
      </c>
      <c r="Q27" s="149">
        <f t="shared" si="46"/>
        <v>0</v>
      </c>
      <c r="R27" s="149">
        <f t="shared" si="46"/>
        <v>0</v>
      </c>
      <c r="S27" s="149">
        <f t="shared" si="46"/>
        <v>0</v>
      </c>
      <c r="T27" s="169">
        <f t="shared" si="46"/>
        <v>5933.57</v>
      </c>
      <c r="U27" s="170">
        <f t="shared" si="46"/>
        <v>0</v>
      </c>
      <c r="V27" s="171"/>
      <c r="W27" s="172">
        <f>SUM(W25:W26)</f>
        <v>5933.57</v>
      </c>
      <c r="X27" s="168" t="str">
        <f t="shared" si="6"/>
        <v>OK</v>
      </c>
      <c r="Y27" s="224">
        <f t="shared" si="7"/>
        <v>5933.57</v>
      </c>
      <c r="AA27" s="231"/>
      <c r="AB27" s="248" t="s">
        <v>71</v>
      </c>
      <c r="AC27" s="258"/>
      <c r="AD27" s="259"/>
      <c r="AE27" s="260"/>
      <c r="AF27" s="252"/>
      <c r="AG27" s="316"/>
      <c r="AH27" s="317"/>
      <c r="AI27" s="318">
        <f aca="true" t="shared" si="47" ref="AI27:AL27">SUM(AI25:AI26)</f>
        <v>5933.57</v>
      </c>
      <c r="AJ27" s="318">
        <f t="shared" si="47"/>
        <v>5933.57</v>
      </c>
      <c r="AK27" s="318">
        <f t="shared" si="47"/>
        <v>0</v>
      </c>
      <c r="AL27" s="319">
        <f t="shared" si="47"/>
        <v>0</v>
      </c>
      <c r="AM27" s="320">
        <f t="shared" si="14"/>
        <v>0</v>
      </c>
      <c r="AN27" s="321">
        <f t="shared" si="40"/>
        <v>5933.57</v>
      </c>
      <c r="AO27" s="346">
        <f t="shared" si="16"/>
        <v>0</v>
      </c>
      <c r="AP27" s="347">
        <f>SUM(AP25:AP26)</f>
        <v>5933.57</v>
      </c>
      <c r="AQ27" s="168" t="str">
        <f t="shared" si="18"/>
        <v>OK</v>
      </c>
      <c r="AR27" s="168" t="str">
        <f t="shared" si="19"/>
        <v>OK</v>
      </c>
      <c r="AS27" s="231">
        <f t="shared" si="25"/>
        <v>17</v>
      </c>
      <c r="AT27" s="348" t="str">
        <f t="shared" si="20"/>
        <v>TOTAL ALEX FARM</v>
      </c>
      <c r="AU27" s="349"/>
      <c r="AV27" s="349"/>
      <c r="AW27" s="383"/>
      <c r="AX27" s="384"/>
      <c r="AY27" s="385"/>
      <c r="AZ27" s="310"/>
      <c r="BA27" s="377"/>
      <c r="BB27" s="386">
        <f t="shared" si="23"/>
        <v>0</v>
      </c>
      <c r="BC27" s="387">
        <f t="shared" si="24"/>
        <v>0</v>
      </c>
    </row>
    <row r="28" spans="1:55" s="5" customFormat="1" ht="12.75">
      <c r="A28" s="41">
        <f t="shared" si="26"/>
        <v>18</v>
      </c>
      <c r="B28" s="77" t="str">
        <f aca="true" t="shared" si="48" ref="B28:B37">AB28</f>
        <v>ANDISIMA FARM CRACIUNESTI</v>
      </c>
      <c r="C28" s="78" t="s">
        <v>72</v>
      </c>
      <c r="D28" s="78">
        <v>77</v>
      </c>
      <c r="E28" s="79">
        <v>42643</v>
      </c>
      <c r="F28" s="80"/>
      <c r="G28" s="81">
        <v>478.07</v>
      </c>
      <c r="H28" s="82"/>
      <c r="I28" s="82"/>
      <c r="J28" s="75"/>
      <c r="K28" s="75"/>
      <c r="L28" s="75"/>
      <c r="M28" s="75"/>
      <c r="N28" s="134"/>
      <c r="O28" s="63" t="str">
        <f t="shared" si="1"/>
        <v>ANDISIMA FARM CRACIUNESTI</v>
      </c>
      <c r="P28" s="122">
        <f aca="true" t="shared" si="49" ref="P28:P32">SUM(F28:N28)</f>
        <v>478.07</v>
      </c>
      <c r="Q28" s="163"/>
      <c r="R28" s="174">
        <f aca="true" t="shared" si="50" ref="R28:R32">IF(P28-Q28-S28&gt;Y28,P28-Q28-S28-Y28,0)</f>
        <v>0</v>
      </c>
      <c r="S28" s="163"/>
      <c r="T28" s="164">
        <f aca="true" t="shared" si="51" ref="T28:T32">W28-U28</f>
        <v>478.07</v>
      </c>
      <c r="U28" s="165"/>
      <c r="V28" s="173"/>
      <c r="W28" s="167">
        <f aca="true" t="shared" si="52" ref="W28:W32">P28-Q28-R28-S28</f>
        <v>478.07</v>
      </c>
      <c r="X28" s="168" t="str">
        <f t="shared" si="6"/>
        <v>OK</v>
      </c>
      <c r="Y28" s="224">
        <f t="shared" si="7"/>
        <v>478.07</v>
      </c>
      <c r="AA28" s="231"/>
      <c r="AB28" s="261" t="s">
        <v>73</v>
      </c>
      <c r="AC28" s="262"/>
      <c r="AD28" s="263"/>
      <c r="AE28" s="264"/>
      <c r="AF28" s="265"/>
      <c r="AG28" s="302">
        <f aca="true" t="shared" si="53" ref="AG28:AG32">D28</f>
        <v>77</v>
      </c>
      <c r="AH28" s="303">
        <f aca="true" t="shared" si="54" ref="AH28:AH32">IF(E28=0,"0",E28)</f>
        <v>42643</v>
      </c>
      <c r="AI28" s="304">
        <f aca="true" t="shared" si="55" ref="AI28:AI32">P28</f>
        <v>478.07</v>
      </c>
      <c r="AJ28" s="305">
        <f aca="true" t="shared" si="56" ref="AJ28:AJ32">AI28-AK28</f>
        <v>478.07</v>
      </c>
      <c r="AK28" s="306">
        <f aca="true" t="shared" si="57" ref="AK28:AK32">S28</f>
        <v>0</v>
      </c>
      <c r="AL28" s="307">
        <f aca="true" t="shared" si="58" ref="AL28:AL32">Q28+R28</f>
        <v>0</v>
      </c>
      <c r="AM28" s="308">
        <f t="shared" si="14"/>
        <v>0</v>
      </c>
      <c r="AN28" s="309">
        <f>T28:T29</f>
        <v>478.07</v>
      </c>
      <c r="AO28" s="338">
        <f t="shared" si="16"/>
        <v>0</v>
      </c>
      <c r="AP28" s="339">
        <f aca="true" t="shared" si="59" ref="AP28:AP32">AJ28-AL28</f>
        <v>478.07</v>
      </c>
      <c r="AQ28" s="168" t="str">
        <f t="shared" si="18"/>
        <v>OK</v>
      </c>
      <c r="AR28" s="168" t="str">
        <f t="shared" si="19"/>
        <v>OK</v>
      </c>
      <c r="AS28" s="231">
        <f t="shared" si="25"/>
        <v>18</v>
      </c>
      <c r="AT28" s="350" t="str">
        <f t="shared" si="20"/>
        <v>ANDISIMA FARM CRACIUNESTI</v>
      </c>
      <c r="AU28" s="351"/>
      <c r="AV28" s="351"/>
      <c r="AW28" s="388"/>
      <c r="AX28" s="389"/>
      <c r="AY28" s="390"/>
      <c r="AZ28" s="302">
        <f aca="true" t="shared" si="60" ref="AZ28:AZ32">D28</f>
        <v>77</v>
      </c>
      <c r="BA28" s="371">
        <f aca="true" t="shared" si="61" ref="BA28:BA32">IF(E28=0,"0",E28)</f>
        <v>42643</v>
      </c>
      <c r="BB28" s="372">
        <f t="shared" si="23"/>
        <v>0</v>
      </c>
      <c r="BC28" s="373">
        <f t="shared" si="24"/>
        <v>0</v>
      </c>
    </row>
    <row r="29" spans="1:55" s="5" customFormat="1" ht="12.75">
      <c r="A29" s="41">
        <f t="shared" si="26"/>
        <v>19</v>
      </c>
      <c r="B29" s="77" t="str">
        <f t="shared" si="48"/>
        <v>ANDISIMA SIGHET</v>
      </c>
      <c r="C29" s="48" t="s">
        <v>72</v>
      </c>
      <c r="D29" s="48">
        <v>363</v>
      </c>
      <c r="E29" s="49">
        <v>42643</v>
      </c>
      <c r="F29" s="50">
        <v>103.43</v>
      </c>
      <c r="G29" s="51">
        <v>2852.07</v>
      </c>
      <c r="H29" s="52"/>
      <c r="I29" s="52">
        <v>738.25</v>
      </c>
      <c r="J29" s="75"/>
      <c r="K29" s="75"/>
      <c r="L29" s="75"/>
      <c r="M29" s="75"/>
      <c r="N29" s="134"/>
      <c r="O29" s="63" t="str">
        <f t="shared" si="1"/>
        <v>ANDISIMA SIGHET</v>
      </c>
      <c r="P29" s="122">
        <f t="shared" si="49"/>
        <v>3693.75</v>
      </c>
      <c r="Q29" s="163"/>
      <c r="R29" s="174">
        <f t="shared" si="50"/>
        <v>0</v>
      </c>
      <c r="S29" s="163"/>
      <c r="T29" s="164">
        <f t="shared" si="51"/>
        <v>3693.75</v>
      </c>
      <c r="U29" s="165"/>
      <c r="V29" s="173"/>
      <c r="W29" s="167">
        <f t="shared" si="52"/>
        <v>3693.75</v>
      </c>
      <c r="X29" s="168" t="str">
        <f t="shared" si="6"/>
        <v>OK</v>
      </c>
      <c r="Y29" s="224">
        <f t="shared" si="7"/>
        <v>3693.75</v>
      </c>
      <c r="AA29" s="231"/>
      <c r="AB29" s="261" t="s">
        <v>74</v>
      </c>
      <c r="AC29" s="262"/>
      <c r="AD29" s="263"/>
      <c r="AE29" s="235"/>
      <c r="AF29" s="265"/>
      <c r="AG29" s="302">
        <f t="shared" si="53"/>
        <v>363</v>
      </c>
      <c r="AH29" s="303">
        <f t="shared" si="54"/>
        <v>42643</v>
      </c>
      <c r="AI29" s="304">
        <f t="shared" si="55"/>
        <v>3693.75</v>
      </c>
      <c r="AJ29" s="305">
        <f t="shared" si="56"/>
        <v>3693.75</v>
      </c>
      <c r="AK29" s="306">
        <f t="shared" si="57"/>
        <v>0</v>
      </c>
      <c r="AL29" s="307">
        <f t="shared" si="58"/>
        <v>0</v>
      </c>
      <c r="AM29" s="308">
        <f t="shared" si="14"/>
        <v>0</v>
      </c>
      <c r="AN29" s="309">
        <f aca="true" t="shared" si="62" ref="AN29:AN33">T29:T29</f>
        <v>3693.75</v>
      </c>
      <c r="AO29" s="338">
        <f t="shared" si="16"/>
        <v>0</v>
      </c>
      <c r="AP29" s="339">
        <f t="shared" si="59"/>
        <v>3693.75</v>
      </c>
      <c r="AQ29" s="168" t="str">
        <f t="shared" si="18"/>
        <v>OK</v>
      </c>
      <c r="AR29" s="168" t="str">
        <f t="shared" si="19"/>
        <v>OK</v>
      </c>
      <c r="AS29" s="231">
        <f t="shared" si="25"/>
        <v>19</v>
      </c>
      <c r="AT29" s="350" t="str">
        <f t="shared" si="20"/>
        <v>ANDISIMA SIGHET</v>
      </c>
      <c r="AU29" s="351"/>
      <c r="AV29" s="351"/>
      <c r="AW29" s="388"/>
      <c r="AX29" s="369"/>
      <c r="AY29" s="390"/>
      <c r="AZ29" s="302">
        <f t="shared" si="60"/>
        <v>363</v>
      </c>
      <c r="BA29" s="371">
        <f t="shared" si="61"/>
        <v>42643</v>
      </c>
      <c r="BB29" s="372">
        <f t="shared" si="23"/>
        <v>0</v>
      </c>
      <c r="BC29" s="373">
        <f t="shared" si="24"/>
        <v>0</v>
      </c>
    </row>
    <row r="30" spans="1:55" s="6" customFormat="1" ht="13.5">
      <c r="A30" s="41">
        <f t="shared" si="26"/>
        <v>20</v>
      </c>
      <c r="B30" s="83" t="str">
        <f t="shared" si="48"/>
        <v>TOTAL ANDISIMA</v>
      </c>
      <c r="C30" s="84"/>
      <c r="D30" s="85"/>
      <c r="E30" s="86"/>
      <c r="F30" s="87">
        <f aca="true" t="shared" si="63" ref="F30:U30">SUM(F28:F29)</f>
        <v>103.43</v>
      </c>
      <c r="G30" s="87">
        <f t="shared" si="63"/>
        <v>3330.1400000000003</v>
      </c>
      <c r="H30" s="87">
        <f t="shared" si="63"/>
        <v>0</v>
      </c>
      <c r="I30" s="135">
        <f t="shared" si="63"/>
        <v>738.25</v>
      </c>
      <c r="J30" s="135">
        <f t="shared" si="63"/>
        <v>0</v>
      </c>
      <c r="K30" s="135">
        <f t="shared" si="63"/>
        <v>0</v>
      </c>
      <c r="L30" s="135">
        <f t="shared" si="63"/>
        <v>0</v>
      </c>
      <c r="M30" s="135">
        <f t="shared" si="63"/>
        <v>0</v>
      </c>
      <c r="N30" s="136">
        <f t="shared" si="63"/>
        <v>0</v>
      </c>
      <c r="O30" s="83" t="str">
        <f t="shared" si="1"/>
        <v>TOTAL ANDISIMA</v>
      </c>
      <c r="P30" s="125">
        <f t="shared" si="63"/>
        <v>4171.82</v>
      </c>
      <c r="Q30" s="149">
        <f t="shared" si="63"/>
        <v>0</v>
      </c>
      <c r="R30" s="149">
        <f t="shared" si="63"/>
        <v>0</v>
      </c>
      <c r="S30" s="149">
        <f t="shared" si="63"/>
        <v>0</v>
      </c>
      <c r="T30" s="169">
        <f t="shared" si="63"/>
        <v>4171.82</v>
      </c>
      <c r="U30" s="170">
        <f t="shared" si="63"/>
        <v>0</v>
      </c>
      <c r="V30" s="171"/>
      <c r="W30" s="172">
        <f>SUM(W28:W29)</f>
        <v>4171.82</v>
      </c>
      <c r="X30" s="168" t="str">
        <f t="shared" si="6"/>
        <v>OK</v>
      </c>
      <c r="Y30" s="224">
        <f t="shared" si="7"/>
        <v>4171.82</v>
      </c>
      <c r="AA30" s="231"/>
      <c r="AB30" s="248" t="s">
        <v>75</v>
      </c>
      <c r="AC30" s="249"/>
      <c r="AD30" s="250"/>
      <c r="AE30" s="251"/>
      <c r="AF30" s="252"/>
      <c r="AG30" s="316"/>
      <c r="AH30" s="317"/>
      <c r="AI30" s="318">
        <f aca="true" t="shared" si="64" ref="AI30:AL30">SUM(AI28:AI29)</f>
        <v>4171.82</v>
      </c>
      <c r="AJ30" s="318">
        <f t="shared" si="64"/>
        <v>4171.82</v>
      </c>
      <c r="AK30" s="318">
        <f t="shared" si="64"/>
        <v>0</v>
      </c>
      <c r="AL30" s="319">
        <f t="shared" si="64"/>
        <v>0</v>
      </c>
      <c r="AM30" s="320">
        <f t="shared" si="14"/>
        <v>0</v>
      </c>
      <c r="AN30" s="321">
        <f t="shared" si="62"/>
        <v>4171.82</v>
      </c>
      <c r="AO30" s="346">
        <f t="shared" si="16"/>
        <v>0</v>
      </c>
      <c r="AP30" s="347">
        <f>SUM(AP28:AP29)</f>
        <v>4171.82</v>
      </c>
      <c r="AQ30" s="168" t="str">
        <f t="shared" si="18"/>
        <v>OK</v>
      </c>
      <c r="AR30" s="168" t="str">
        <f t="shared" si="19"/>
        <v>OK</v>
      </c>
      <c r="AS30" s="231">
        <f t="shared" si="25"/>
        <v>20</v>
      </c>
      <c r="AT30" s="348" t="str">
        <f t="shared" si="20"/>
        <v>TOTAL ANDISIMA</v>
      </c>
      <c r="AU30" s="352"/>
      <c r="AV30" s="352"/>
      <c r="AW30" s="391"/>
      <c r="AX30" s="392"/>
      <c r="AY30" s="385"/>
      <c r="AZ30" s="310"/>
      <c r="BA30" s="377"/>
      <c r="BB30" s="386">
        <f t="shared" si="23"/>
        <v>0</v>
      </c>
      <c r="BC30" s="387">
        <f t="shared" si="24"/>
        <v>0</v>
      </c>
    </row>
    <row r="31" spans="1:55" s="5" customFormat="1" ht="12.75">
      <c r="A31" s="41">
        <f t="shared" si="26"/>
        <v>21</v>
      </c>
      <c r="B31" s="63" t="str">
        <f t="shared" si="48"/>
        <v>ANIFARM IEUD</v>
      </c>
      <c r="C31" s="78" t="s">
        <v>76</v>
      </c>
      <c r="D31" s="78">
        <v>269</v>
      </c>
      <c r="E31" s="79">
        <v>42643</v>
      </c>
      <c r="F31" s="80"/>
      <c r="G31" s="81">
        <v>512.58</v>
      </c>
      <c r="H31" s="80"/>
      <c r="I31" s="137"/>
      <c r="J31" s="137"/>
      <c r="K31" s="137"/>
      <c r="L31" s="137"/>
      <c r="M31" s="137"/>
      <c r="N31" s="138"/>
      <c r="O31" s="63" t="str">
        <f t="shared" si="1"/>
        <v>ANIFARM IEUD</v>
      </c>
      <c r="P31" s="122">
        <f t="shared" si="49"/>
        <v>512.58</v>
      </c>
      <c r="Q31" s="163"/>
      <c r="R31" s="174">
        <f t="shared" si="50"/>
        <v>0</v>
      </c>
      <c r="S31" s="163"/>
      <c r="T31" s="164">
        <f t="shared" si="51"/>
        <v>512.58</v>
      </c>
      <c r="U31" s="165"/>
      <c r="V31" s="173"/>
      <c r="W31" s="167">
        <f t="shared" si="52"/>
        <v>512.58</v>
      </c>
      <c r="X31" s="168" t="str">
        <f t="shared" si="6"/>
        <v>OK</v>
      </c>
      <c r="Y31" s="224">
        <f t="shared" si="7"/>
        <v>512.58</v>
      </c>
      <c r="AA31" s="231"/>
      <c r="AB31" s="266" t="s">
        <v>77</v>
      </c>
      <c r="AC31" s="267"/>
      <c r="AD31" s="268"/>
      <c r="AE31" s="269"/>
      <c r="AF31" s="270"/>
      <c r="AG31" s="302">
        <f t="shared" si="53"/>
        <v>269</v>
      </c>
      <c r="AH31" s="303">
        <f t="shared" si="54"/>
        <v>42643</v>
      </c>
      <c r="AI31" s="304">
        <f t="shared" si="55"/>
        <v>512.58</v>
      </c>
      <c r="AJ31" s="305">
        <f t="shared" si="56"/>
        <v>512.58</v>
      </c>
      <c r="AK31" s="306">
        <f t="shared" si="57"/>
        <v>0</v>
      </c>
      <c r="AL31" s="307">
        <f t="shared" si="58"/>
        <v>0</v>
      </c>
      <c r="AM31" s="308">
        <f t="shared" si="14"/>
        <v>0</v>
      </c>
      <c r="AN31" s="309">
        <f t="shared" si="62"/>
        <v>512.58</v>
      </c>
      <c r="AO31" s="338">
        <f t="shared" si="16"/>
        <v>0</v>
      </c>
      <c r="AP31" s="339">
        <f t="shared" si="59"/>
        <v>512.58</v>
      </c>
      <c r="AQ31" s="168" t="str">
        <f t="shared" si="18"/>
        <v>OK</v>
      </c>
      <c r="AR31" s="168" t="str">
        <f t="shared" si="19"/>
        <v>OK</v>
      </c>
      <c r="AS31" s="231">
        <f t="shared" si="25"/>
        <v>21</v>
      </c>
      <c r="AT31" s="353" t="str">
        <f t="shared" si="20"/>
        <v>ANIFARM IEUD</v>
      </c>
      <c r="AU31" s="354"/>
      <c r="AV31" s="354"/>
      <c r="AW31" s="393"/>
      <c r="AX31" s="394"/>
      <c r="AY31" s="395"/>
      <c r="AZ31" s="302">
        <f t="shared" si="60"/>
        <v>269</v>
      </c>
      <c r="BA31" s="371">
        <f t="shared" si="61"/>
        <v>42643</v>
      </c>
      <c r="BB31" s="372">
        <f t="shared" si="23"/>
        <v>0</v>
      </c>
      <c r="BC31" s="373">
        <f t="shared" si="24"/>
        <v>0</v>
      </c>
    </row>
    <row r="32" spans="1:55" s="5" customFormat="1" ht="12.75">
      <c r="A32" s="41">
        <f t="shared" si="26"/>
        <v>22</v>
      </c>
      <c r="B32" s="63" t="str">
        <f t="shared" si="48"/>
        <v>ANIFARM SALISTE</v>
      </c>
      <c r="C32" s="48" t="s">
        <v>78</v>
      </c>
      <c r="D32" s="48">
        <v>306</v>
      </c>
      <c r="E32" s="49">
        <v>42643</v>
      </c>
      <c r="F32" s="50"/>
      <c r="G32" s="51">
        <v>285.49</v>
      </c>
      <c r="H32" s="50"/>
      <c r="I32" s="128"/>
      <c r="J32" s="128"/>
      <c r="K32" s="128"/>
      <c r="L32" s="128"/>
      <c r="M32" s="128"/>
      <c r="N32" s="129"/>
      <c r="O32" s="63" t="str">
        <f t="shared" si="1"/>
        <v>ANIFARM SALISTE</v>
      </c>
      <c r="P32" s="122">
        <f t="shared" si="49"/>
        <v>285.49</v>
      </c>
      <c r="Q32" s="163"/>
      <c r="R32" s="174">
        <f t="shared" si="50"/>
        <v>0</v>
      </c>
      <c r="S32" s="163"/>
      <c r="T32" s="164">
        <f t="shared" si="51"/>
        <v>285.49</v>
      </c>
      <c r="U32" s="165"/>
      <c r="V32" s="173"/>
      <c r="W32" s="167">
        <f t="shared" si="52"/>
        <v>285.49</v>
      </c>
      <c r="X32" s="168" t="str">
        <f t="shared" si="6"/>
        <v>OK</v>
      </c>
      <c r="Y32" s="224">
        <f t="shared" si="7"/>
        <v>285.49</v>
      </c>
      <c r="AA32" s="231"/>
      <c r="AB32" s="266" t="s">
        <v>79</v>
      </c>
      <c r="AC32" s="267"/>
      <c r="AD32" s="268"/>
      <c r="AE32" s="269"/>
      <c r="AF32" s="270"/>
      <c r="AG32" s="302">
        <f t="shared" si="53"/>
        <v>306</v>
      </c>
      <c r="AH32" s="303">
        <f t="shared" si="54"/>
        <v>42643</v>
      </c>
      <c r="AI32" s="304">
        <f t="shared" si="55"/>
        <v>285.49</v>
      </c>
      <c r="AJ32" s="305">
        <f t="shared" si="56"/>
        <v>285.49</v>
      </c>
      <c r="AK32" s="306">
        <f t="shared" si="57"/>
        <v>0</v>
      </c>
      <c r="AL32" s="307">
        <f t="shared" si="58"/>
        <v>0</v>
      </c>
      <c r="AM32" s="308">
        <f t="shared" si="14"/>
        <v>0</v>
      </c>
      <c r="AN32" s="309">
        <f t="shared" si="62"/>
        <v>285.49</v>
      </c>
      <c r="AO32" s="338">
        <f t="shared" si="16"/>
        <v>0</v>
      </c>
      <c r="AP32" s="339">
        <f t="shared" si="59"/>
        <v>285.49</v>
      </c>
      <c r="AQ32" s="168" t="str">
        <f t="shared" si="18"/>
        <v>OK</v>
      </c>
      <c r="AR32" s="168" t="str">
        <f t="shared" si="19"/>
        <v>OK</v>
      </c>
      <c r="AS32" s="231">
        <f t="shared" si="25"/>
        <v>22</v>
      </c>
      <c r="AT32" s="353" t="str">
        <f t="shared" si="20"/>
        <v>ANIFARM SALISTE</v>
      </c>
      <c r="AU32" s="354"/>
      <c r="AV32" s="354"/>
      <c r="AW32" s="393"/>
      <c r="AX32" s="394"/>
      <c r="AY32" s="395"/>
      <c r="AZ32" s="302">
        <f t="shared" si="60"/>
        <v>306</v>
      </c>
      <c r="BA32" s="371">
        <f t="shared" si="61"/>
        <v>42643</v>
      </c>
      <c r="BB32" s="372">
        <f t="shared" si="23"/>
        <v>0</v>
      </c>
      <c r="BC32" s="373">
        <f t="shared" si="24"/>
        <v>0</v>
      </c>
    </row>
    <row r="33" spans="1:55" s="6" customFormat="1" ht="13.5">
      <c r="A33" s="41">
        <f t="shared" si="26"/>
        <v>23</v>
      </c>
      <c r="B33" s="83" t="str">
        <f t="shared" si="48"/>
        <v>TOTAL ANI-SAM-GAGA</v>
      </c>
      <c r="C33" s="84"/>
      <c r="D33" s="85"/>
      <c r="E33" s="86"/>
      <c r="F33" s="87">
        <f aca="true" t="shared" si="65" ref="F33:U33">SUM(F31:F32)</f>
        <v>0</v>
      </c>
      <c r="G33" s="87">
        <f t="shared" si="65"/>
        <v>798.07</v>
      </c>
      <c r="H33" s="87">
        <f t="shared" si="65"/>
        <v>0</v>
      </c>
      <c r="I33" s="135">
        <f t="shared" si="65"/>
        <v>0</v>
      </c>
      <c r="J33" s="135">
        <f t="shared" si="65"/>
        <v>0</v>
      </c>
      <c r="K33" s="135">
        <f t="shared" si="65"/>
        <v>0</v>
      </c>
      <c r="L33" s="135">
        <f t="shared" si="65"/>
        <v>0</v>
      </c>
      <c r="M33" s="135">
        <f t="shared" si="65"/>
        <v>0</v>
      </c>
      <c r="N33" s="136">
        <f t="shared" si="65"/>
        <v>0</v>
      </c>
      <c r="O33" s="83" t="str">
        <f t="shared" si="1"/>
        <v>TOTAL ANI-SAM-GAGA</v>
      </c>
      <c r="P33" s="125">
        <f t="shared" si="65"/>
        <v>798.07</v>
      </c>
      <c r="Q33" s="149">
        <f t="shared" si="65"/>
        <v>0</v>
      </c>
      <c r="R33" s="149">
        <f t="shared" si="65"/>
        <v>0</v>
      </c>
      <c r="S33" s="149">
        <f t="shared" si="65"/>
        <v>0</v>
      </c>
      <c r="T33" s="169">
        <f t="shared" si="65"/>
        <v>798.07</v>
      </c>
      <c r="U33" s="170">
        <f t="shared" si="65"/>
        <v>0</v>
      </c>
      <c r="V33" s="171"/>
      <c r="W33" s="172">
        <f>SUM(W31:W32)</f>
        <v>798.07</v>
      </c>
      <c r="X33" s="168" t="str">
        <f t="shared" si="6"/>
        <v>OK</v>
      </c>
      <c r="Y33" s="224">
        <f t="shared" si="7"/>
        <v>798.07</v>
      </c>
      <c r="AA33" s="231"/>
      <c r="AB33" s="271" t="s">
        <v>80</v>
      </c>
      <c r="AC33" s="272"/>
      <c r="AD33" s="273"/>
      <c r="AE33" s="274"/>
      <c r="AF33" s="252"/>
      <c r="AG33" s="316"/>
      <c r="AH33" s="317"/>
      <c r="AI33" s="318">
        <f aca="true" t="shared" si="66" ref="AI33:AL33">SUM(AI31:AI32)</f>
        <v>798.07</v>
      </c>
      <c r="AJ33" s="318">
        <f t="shared" si="66"/>
        <v>798.07</v>
      </c>
      <c r="AK33" s="318">
        <f t="shared" si="66"/>
        <v>0</v>
      </c>
      <c r="AL33" s="319">
        <f t="shared" si="66"/>
        <v>0</v>
      </c>
      <c r="AM33" s="320">
        <f t="shared" si="14"/>
        <v>0</v>
      </c>
      <c r="AN33" s="321">
        <f t="shared" si="62"/>
        <v>798.07</v>
      </c>
      <c r="AO33" s="346">
        <f t="shared" si="16"/>
        <v>0</v>
      </c>
      <c r="AP33" s="347">
        <f>SUM(AP31:AP32)</f>
        <v>798.07</v>
      </c>
      <c r="AQ33" s="168" t="str">
        <f t="shared" si="18"/>
        <v>OK</v>
      </c>
      <c r="AR33" s="168" t="str">
        <f t="shared" si="19"/>
        <v>OK</v>
      </c>
      <c r="AS33" s="231">
        <f t="shared" si="25"/>
        <v>23</v>
      </c>
      <c r="AT33" s="355" t="str">
        <f t="shared" si="20"/>
        <v>TOTAL ANI-SAM-GAGA</v>
      </c>
      <c r="AU33" s="356"/>
      <c r="AV33" s="356"/>
      <c r="AW33" s="396"/>
      <c r="AX33" s="397"/>
      <c r="AY33" s="385"/>
      <c r="AZ33" s="310"/>
      <c r="BA33" s="377"/>
      <c r="BB33" s="386">
        <f t="shared" si="23"/>
        <v>0</v>
      </c>
      <c r="BC33" s="387">
        <f t="shared" si="24"/>
        <v>0</v>
      </c>
    </row>
    <row r="34" spans="1:55" s="5" customFormat="1" ht="12.75">
      <c r="A34" s="41">
        <f t="shared" si="26"/>
        <v>24</v>
      </c>
      <c r="B34" s="88" t="str">
        <f t="shared" si="48"/>
        <v>ANISIA CINNAMONI FARCASA</v>
      </c>
      <c r="C34" s="78" t="s">
        <v>81</v>
      </c>
      <c r="D34" s="78">
        <v>173</v>
      </c>
      <c r="E34" s="79">
        <v>42643</v>
      </c>
      <c r="F34" s="80"/>
      <c r="G34" s="81">
        <v>453.4</v>
      </c>
      <c r="H34" s="82"/>
      <c r="I34" s="82"/>
      <c r="J34" s="82"/>
      <c r="K34" s="82"/>
      <c r="L34" s="82"/>
      <c r="M34" s="82"/>
      <c r="N34" s="139"/>
      <c r="O34" s="88" t="str">
        <f t="shared" si="1"/>
        <v>ANISIA CINNAMONI FARCASA</v>
      </c>
      <c r="P34" s="122">
        <f aca="true" t="shared" si="67" ref="P34:P38">SUM(F34:N34)</f>
        <v>453.4</v>
      </c>
      <c r="Q34" s="175"/>
      <c r="R34" s="176">
        <f aca="true" t="shared" si="68" ref="R34:R38">IF(P34-Q34-S34&gt;Y34,P34-Q34-S34-Y34,0)</f>
        <v>0</v>
      </c>
      <c r="S34" s="175"/>
      <c r="T34" s="177">
        <f aca="true" t="shared" si="69" ref="T34:T38">W34-U34</f>
        <v>453.4</v>
      </c>
      <c r="U34" s="178"/>
      <c r="V34" s="179"/>
      <c r="W34" s="180">
        <f aca="true" t="shared" si="70" ref="W34:W38">P34-Q34-R34-S34</f>
        <v>453.4</v>
      </c>
      <c r="X34" s="168" t="str">
        <f t="shared" si="6"/>
        <v>OK</v>
      </c>
      <c r="Y34" s="224">
        <f t="shared" si="7"/>
        <v>453.4</v>
      </c>
      <c r="AA34" s="231"/>
      <c r="AB34" s="275" t="s">
        <v>82</v>
      </c>
      <c r="AC34" s="276"/>
      <c r="AD34" s="276"/>
      <c r="AE34" s="269"/>
      <c r="AF34" s="277"/>
      <c r="AG34" s="302">
        <f aca="true" t="shared" si="71" ref="AG34:AG38">D34</f>
        <v>173</v>
      </c>
      <c r="AH34" s="303">
        <f aca="true" t="shared" si="72" ref="AH34:AH38">IF(E34=0,"0",E34)</f>
        <v>42643</v>
      </c>
      <c r="AI34" s="304">
        <f aca="true" t="shared" si="73" ref="AI34:AI38">P34</f>
        <v>453.4</v>
      </c>
      <c r="AJ34" s="305">
        <f aca="true" t="shared" si="74" ref="AJ34:AJ38">AI34-AK34</f>
        <v>453.4</v>
      </c>
      <c r="AK34" s="306">
        <f aca="true" t="shared" si="75" ref="AK34:AK38">S34</f>
        <v>0</v>
      </c>
      <c r="AL34" s="307">
        <f aca="true" t="shared" si="76" ref="AL34:AL38">Q34+R34</f>
        <v>0</v>
      </c>
      <c r="AM34" s="308">
        <f t="shared" si="14"/>
        <v>0</v>
      </c>
      <c r="AN34" s="309">
        <f>T34:T35</f>
        <v>453.4</v>
      </c>
      <c r="AO34" s="338">
        <f t="shared" si="16"/>
        <v>0</v>
      </c>
      <c r="AP34" s="339">
        <f aca="true" t="shared" si="77" ref="AP34:AP38">AJ34-AL34</f>
        <v>453.4</v>
      </c>
      <c r="AQ34" s="168" t="str">
        <f t="shared" si="18"/>
        <v>OK</v>
      </c>
      <c r="AR34" s="168" t="str">
        <f t="shared" si="19"/>
        <v>OK</v>
      </c>
      <c r="AS34" s="231">
        <f t="shared" si="25"/>
        <v>24</v>
      </c>
      <c r="AT34" s="336" t="str">
        <f t="shared" si="20"/>
        <v>ANISIA CINNAMONI FARCASA</v>
      </c>
      <c r="AU34" s="337"/>
      <c r="AV34" s="337"/>
      <c r="AW34" s="368"/>
      <c r="AX34" s="369"/>
      <c r="AY34" s="395"/>
      <c r="AZ34" s="302">
        <f aca="true" t="shared" si="78" ref="AZ34:AZ38">D34</f>
        <v>173</v>
      </c>
      <c r="BA34" s="371">
        <f aca="true" t="shared" si="79" ref="BA34:BA38">IF(E34=0,"0",E34)</f>
        <v>42643</v>
      </c>
      <c r="BB34" s="372">
        <f t="shared" si="23"/>
        <v>0</v>
      </c>
      <c r="BC34" s="373">
        <f t="shared" si="24"/>
        <v>0</v>
      </c>
    </row>
    <row r="35" spans="1:55" s="5" customFormat="1" ht="12.75">
      <c r="A35" s="41">
        <f t="shared" si="26"/>
        <v>25</v>
      </c>
      <c r="B35" s="63" t="str">
        <f t="shared" si="48"/>
        <v>ANISIA CINNAMONI TAMAIA</v>
      </c>
      <c r="C35" s="48" t="s">
        <v>81</v>
      </c>
      <c r="D35" s="48">
        <v>127</v>
      </c>
      <c r="E35" s="49">
        <v>42643</v>
      </c>
      <c r="F35" s="50"/>
      <c r="G35" s="51">
        <v>445.06</v>
      </c>
      <c r="H35" s="52"/>
      <c r="I35" s="52"/>
      <c r="J35" s="52"/>
      <c r="K35" s="52"/>
      <c r="L35" s="52"/>
      <c r="M35" s="52"/>
      <c r="N35" s="140"/>
      <c r="O35" s="63" t="str">
        <f t="shared" si="1"/>
        <v>ANISIA CINNAMONI TAMAIA</v>
      </c>
      <c r="P35" s="122">
        <f t="shared" si="67"/>
        <v>445.06</v>
      </c>
      <c r="Q35" s="163"/>
      <c r="R35" s="162">
        <f t="shared" si="68"/>
        <v>0</v>
      </c>
      <c r="S35" s="163"/>
      <c r="T35" s="164">
        <f t="shared" si="69"/>
        <v>445.06</v>
      </c>
      <c r="U35" s="165"/>
      <c r="V35" s="173"/>
      <c r="W35" s="167">
        <f t="shared" si="70"/>
        <v>445.06</v>
      </c>
      <c r="X35" s="168" t="str">
        <f t="shared" si="6"/>
        <v>OK</v>
      </c>
      <c r="Y35" s="224">
        <f t="shared" si="7"/>
        <v>445.06</v>
      </c>
      <c r="AA35" s="231"/>
      <c r="AB35" s="275" t="s">
        <v>83</v>
      </c>
      <c r="AC35" s="276"/>
      <c r="AD35" s="276"/>
      <c r="AE35" s="269"/>
      <c r="AF35" s="277"/>
      <c r="AG35" s="302">
        <f t="shared" si="71"/>
        <v>127</v>
      </c>
      <c r="AH35" s="303">
        <f t="shared" si="72"/>
        <v>42643</v>
      </c>
      <c r="AI35" s="304">
        <f t="shared" si="73"/>
        <v>445.06</v>
      </c>
      <c r="AJ35" s="305">
        <f t="shared" si="74"/>
        <v>445.06</v>
      </c>
      <c r="AK35" s="306">
        <f t="shared" si="75"/>
        <v>0</v>
      </c>
      <c r="AL35" s="307">
        <f t="shared" si="76"/>
        <v>0</v>
      </c>
      <c r="AM35" s="308">
        <f t="shared" si="14"/>
        <v>0</v>
      </c>
      <c r="AN35" s="309">
        <f aca="true" t="shared" si="80" ref="AN35:AN39">T35:T35</f>
        <v>445.06</v>
      </c>
      <c r="AO35" s="338">
        <f t="shared" si="16"/>
        <v>0</v>
      </c>
      <c r="AP35" s="339">
        <f t="shared" si="77"/>
        <v>445.06</v>
      </c>
      <c r="AQ35" s="168" t="str">
        <f t="shared" si="18"/>
        <v>OK</v>
      </c>
      <c r="AR35" s="168" t="str">
        <f t="shared" si="19"/>
        <v>OK</v>
      </c>
      <c r="AS35" s="231">
        <f t="shared" si="25"/>
        <v>25</v>
      </c>
      <c r="AT35" s="336" t="str">
        <f t="shared" si="20"/>
        <v>ANISIA CINNAMONI TAMAIA</v>
      </c>
      <c r="AU35" s="337"/>
      <c r="AV35" s="337"/>
      <c r="AW35" s="368"/>
      <c r="AX35" s="369"/>
      <c r="AY35" s="395"/>
      <c r="AZ35" s="302">
        <f t="shared" si="78"/>
        <v>127</v>
      </c>
      <c r="BA35" s="371">
        <f t="shared" si="79"/>
        <v>42643</v>
      </c>
      <c r="BB35" s="372">
        <f t="shared" si="23"/>
        <v>0</v>
      </c>
      <c r="BC35" s="373">
        <f t="shared" si="24"/>
        <v>0</v>
      </c>
    </row>
    <row r="36" spans="1:55" s="6" customFormat="1" ht="13.5">
      <c r="A36" s="41">
        <f t="shared" si="26"/>
        <v>26</v>
      </c>
      <c r="B36" s="53" t="str">
        <f t="shared" si="48"/>
        <v>TOTAL ANISIA CINNAMONI</v>
      </c>
      <c r="C36" s="84"/>
      <c r="D36" s="89"/>
      <c r="E36" s="90"/>
      <c r="F36" s="87">
        <f aca="true" t="shared" si="81" ref="F36:U36">SUM(F34:F35)</f>
        <v>0</v>
      </c>
      <c r="G36" s="87">
        <f t="shared" si="81"/>
        <v>898.46</v>
      </c>
      <c r="H36" s="87">
        <f t="shared" si="81"/>
        <v>0</v>
      </c>
      <c r="I36" s="135">
        <f t="shared" si="81"/>
        <v>0</v>
      </c>
      <c r="J36" s="135">
        <f t="shared" si="81"/>
        <v>0</v>
      </c>
      <c r="K36" s="135">
        <f t="shared" si="81"/>
        <v>0</v>
      </c>
      <c r="L36" s="135">
        <f t="shared" si="81"/>
        <v>0</v>
      </c>
      <c r="M36" s="135">
        <f t="shared" si="81"/>
        <v>0</v>
      </c>
      <c r="N36" s="136">
        <f t="shared" si="81"/>
        <v>0</v>
      </c>
      <c r="O36" s="53" t="str">
        <f t="shared" si="1"/>
        <v>TOTAL ANISIA CINNAMONI</v>
      </c>
      <c r="P36" s="141">
        <f t="shared" si="81"/>
        <v>898.46</v>
      </c>
      <c r="Q36" s="141">
        <f t="shared" si="81"/>
        <v>0</v>
      </c>
      <c r="R36" s="141">
        <f t="shared" si="81"/>
        <v>0</v>
      </c>
      <c r="S36" s="141">
        <f t="shared" si="81"/>
        <v>0</v>
      </c>
      <c r="T36" s="181">
        <f t="shared" si="81"/>
        <v>898.46</v>
      </c>
      <c r="U36" s="182">
        <f t="shared" si="81"/>
        <v>0</v>
      </c>
      <c r="V36" s="183"/>
      <c r="W36" s="184">
        <f>SUM(W34:W35)</f>
        <v>898.46</v>
      </c>
      <c r="X36" s="168" t="str">
        <f t="shared" si="6"/>
        <v>OK</v>
      </c>
      <c r="Y36" s="224">
        <f t="shared" si="7"/>
        <v>898.46</v>
      </c>
      <c r="AA36" s="231"/>
      <c r="AB36" s="278" t="s">
        <v>84</v>
      </c>
      <c r="AC36" s="279"/>
      <c r="AD36" s="279"/>
      <c r="AE36" s="280"/>
      <c r="AF36" s="281"/>
      <c r="AG36" s="316"/>
      <c r="AH36" s="317"/>
      <c r="AI36" s="318">
        <f aca="true" t="shared" si="82" ref="AI36:AL36">SUM(AI34:AI35)</f>
        <v>898.46</v>
      </c>
      <c r="AJ36" s="318">
        <f t="shared" si="82"/>
        <v>898.46</v>
      </c>
      <c r="AK36" s="318">
        <f t="shared" si="82"/>
        <v>0</v>
      </c>
      <c r="AL36" s="319">
        <f t="shared" si="82"/>
        <v>0</v>
      </c>
      <c r="AM36" s="320">
        <f t="shared" si="14"/>
        <v>0</v>
      </c>
      <c r="AN36" s="321">
        <f t="shared" si="80"/>
        <v>898.46</v>
      </c>
      <c r="AO36" s="346">
        <f t="shared" si="16"/>
        <v>0</v>
      </c>
      <c r="AP36" s="347">
        <f>SUM(AP34:AP35)</f>
        <v>898.46</v>
      </c>
      <c r="AQ36" s="168" t="str">
        <f t="shared" si="18"/>
        <v>OK</v>
      </c>
      <c r="AR36" s="168" t="str">
        <f t="shared" si="19"/>
        <v>OK</v>
      </c>
      <c r="AS36" s="231">
        <f t="shared" si="25"/>
        <v>26</v>
      </c>
      <c r="AT36" s="357" t="str">
        <f t="shared" si="20"/>
        <v>TOTAL ANISIA CINNAMONI</v>
      </c>
      <c r="AU36" s="352"/>
      <c r="AV36" s="352"/>
      <c r="AW36" s="391"/>
      <c r="AX36" s="392"/>
      <c r="AY36" s="385"/>
      <c r="AZ36" s="310"/>
      <c r="BA36" s="377"/>
      <c r="BB36" s="386">
        <f t="shared" si="23"/>
        <v>0</v>
      </c>
      <c r="BC36" s="387">
        <f t="shared" si="24"/>
        <v>0</v>
      </c>
    </row>
    <row r="37" spans="1:55" s="5" customFormat="1" ht="12.75">
      <c r="A37" s="41">
        <f t="shared" si="26"/>
        <v>27</v>
      </c>
      <c r="B37" s="88" t="str">
        <f t="shared" si="48"/>
        <v>APOSTOL</v>
      </c>
      <c r="C37" s="78" t="s">
        <v>66</v>
      </c>
      <c r="D37" s="78">
        <v>47</v>
      </c>
      <c r="E37" s="79">
        <v>42643</v>
      </c>
      <c r="F37" s="80"/>
      <c r="G37" s="81">
        <v>642.28</v>
      </c>
      <c r="H37" s="82"/>
      <c r="I37" s="82"/>
      <c r="J37" s="82"/>
      <c r="K37" s="82"/>
      <c r="L37" s="82"/>
      <c r="M37" s="82"/>
      <c r="N37" s="139"/>
      <c r="O37" s="88" t="str">
        <f t="shared" si="1"/>
        <v>APOSTOL</v>
      </c>
      <c r="P37" s="122">
        <f t="shared" si="67"/>
        <v>642.28</v>
      </c>
      <c r="Q37" s="175"/>
      <c r="R37" s="176">
        <f t="shared" si="68"/>
        <v>0</v>
      </c>
      <c r="S37" s="175"/>
      <c r="T37" s="177">
        <f t="shared" si="69"/>
        <v>642.28</v>
      </c>
      <c r="U37" s="178"/>
      <c r="V37" s="179"/>
      <c r="W37" s="180">
        <f t="shared" si="70"/>
        <v>642.28</v>
      </c>
      <c r="X37" s="168" t="str">
        <f t="shared" si="6"/>
        <v>OK</v>
      </c>
      <c r="Y37" s="224">
        <f t="shared" si="7"/>
        <v>642.28</v>
      </c>
      <c r="AA37" s="231"/>
      <c r="AB37" s="247" t="s">
        <v>85</v>
      </c>
      <c r="AC37" s="233"/>
      <c r="AD37" s="234"/>
      <c r="AE37" s="235"/>
      <c r="AF37" s="277"/>
      <c r="AG37" s="302">
        <f t="shared" si="71"/>
        <v>47</v>
      </c>
      <c r="AH37" s="303">
        <f t="shared" si="72"/>
        <v>42643</v>
      </c>
      <c r="AI37" s="304">
        <f t="shared" si="73"/>
        <v>642.28</v>
      </c>
      <c r="AJ37" s="305">
        <f t="shared" si="74"/>
        <v>642.28</v>
      </c>
      <c r="AK37" s="306">
        <f t="shared" si="75"/>
        <v>0</v>
      </c>
      <c r="AL37" s="307">
        <f t="shared" si="76"/>
        <v>0</v>
      </c>
      <c r="AM37" s="308">
        <f t="shared" si="14"/>
        <v>0</v>
      </c>
      <c r="AN37" s="309">
        <f>T37:T38</f>
        <v>642.28</v>
      </c>
      <c r="AO37" s="338">
        <f t="shared" si="16"/>
        <v>0</v>
      </c>
      <c r="AP37" s="339">
        <f t="shared" si="77"/>
        <v>642.28</v>
      </c>
      <c r="AQ37" s="168" t="str">
        <f t="shared" si="18"/>
        <v>OK</v>
      </c>
      <c r="AR37" s="168" t="str">
        <f t="shared" si="19"/>
        <v>OK</v>
      </c>
      <c r="AS37" s="231">
        <f t="shared" si="25"/>
        <v>27</v>
      </c>
      <c r="AT37" s="336" t="str">
        <f t="shared" si="20"/>
        <v>APOSTOL</v>
      </c>
      <c r="AU37" s="337"/>
      <c r="AV37" s="337"/>
      <c r="AW37" s="368"/>
      <c r="AX37" s="369"/>
      <c r="AY37" s="395"/>
      <c r="AZ37" s="302">
        <f t="shared" si="78"/>
        <v>47</v>
      </c>
      <c r="BA37" s="371">
        <f t="shared" si="79"/>
        <v>42643</v>
      </c>
      <c r="BB37" s="372">
        <f t="shared" si="23"/>
        <v>0</v>
      </c>
      <c r="BC37" s="373">
        <f t="shared" si="24"/>
        <v>0</v>
      </c>
    </row>
    <row r="38" spans="1:55" s="5" customFormat="1" ht="12.75">
      <c r="A38" s="41">
        <f t="shared" si="26"/>
        <v>28</v>
      </c>
      <c r="B38" s="63" t="str">
        <f aca="true" t="shared" si="83" ref="B38:B50">AB38</f>
        <v>APOSTOL</v>
      </c>
      <c r="C38" s="48"/>
      <c r="D38" s="48"/>
      <c r="E38" s="49"/>
      <c r="F38" s="50"/>
      <c r="G38" s="52"/>
      <c r="H38" s="52"/>
      <c r="I38" s="52"/>
      <c r="J38" s="52"/>
      <c r="K38" s="52"/>
      <c r="L38" s="52"/>
      <c r="M38" s="52"/>
      <c r="N38" s="140"/>
      <c r="O38" s="63" t="str">
        <f t="shared" si="1"/>
        <v>APOSTOL</v>
      </c>
      <c r="P38" s="122">
        <f t="shared" si="67"/>
        <v>0</v>
      </c>
      <c r="Q38" s="163"/>
      <c r="R38" s="162">
        <f t="shared" si="68"/>
        <v>0</v>
      </c>
      <c r="S38" s="163"/>
      <c r="T38" s="164">
        <f t="shared" si="69"/>
        <v>0</v>
      </c>
      <c r="U38" s="165"/>
      <c r="V38" s="173"/>
      <c r="W38" s="167">
        <f t="shared" si="70"/>
        <v>0</v>
      </c>
      <c r="X38" s="168" t="str">
        <f t="shared" si="6"/>
        <v>OK</v>
      </c>
      <c r="Y38" s="224">
        <f t="shared" si="7"/>
        <v>0</v>
      </c>
      <c r="AA38" s="231"/>
      <c r="AB38" s="247" t="s">
        <v>85</v>
      </c>
      <c r="AC38" s="233"/>
      <c r="AD38" s="234"/>
      <c r="AE38" s="235"/>
      <c r="AF38" s="277"/>
      <c r="AG38" s="302">
        <f t="shared" si="71"/>
        <v>0</v>
      </c>
      <c r="AH38" s="303" t="str">
        <f t="shared" si="72"/>
        <v>0</v>
      </c>
      <c r="AI38" s="304">
        <f t="shared" si="73"/>
        <v>0</v>
      </c>
      <c r="AJ38" s="305">
        <f t="shared" si="74"/>
        <v>0</v>
      </c>
      <c r="AK38" s="306">
        <f t="shared" si="75"/>
        <v>0</v>
      </c>
      <c r="AL38" s="307">
        <f t="shared" si="76"/>
        <v>0</v>
      </c>
      <c r="AM38" s="308">
        <f t="shared" si="14"/>
        <v>0</v>
      </c>
      <c r="AN38" s="309">
        <f t="shared" si="80"/>
        <v>0</v>
      </c>
      <c r="AO38" s="338">
        <f t="shared" si="16"/>
        <v>0</v>
      </c>
      <c r="AP38" s="339">
        <f t="shared" si="77"/>
        <v>0</v>
      </c>
      <c r="AQ38" s="168" t="str">
        <f t="shared" si="18"/>
        <v>OK</v>
      </c>
      <c r="AR38" s="168" t="str">
        <f t="shared" si="19"/>
        <v>OK</v>
      </c>
      <c r="AS38" s="231">
        <f t="shared" si="25"/>
        <v>28</v>
      </c>
      <c r="AT38" s="336" t="str">
        <f t="shared" si="20"/>
        <v>APOSTOL</v>
      </c>
      <c r="AU38" s="337"/>
      <c r="AV38" s="337"/>
      <c r="AW38" s="368"/>
      <c r="AX38" s="369"/>
      <c r="AY38" s="395"/>
      <c r="AZ38" s="302">
        <f t="shared" si="78"/>
        <v>0</v>
      </c>
      <c r="BA38" s="371" t="str">
        <f t="shared" si="79"/>
        <v>0</v>
      </c>
      <c r="BB38" s="372">
        <f t="shared" si="23"/>
        <v>0</v>
      </c>
      <c r="BC38" s="373">
        <f t="shared" si="24"/>
        <v>0</v>
      </c>
    </row>
    <row r="39" spans="1:55" s="6" customFormat="1" ht="13.5">
      <c r="A39" s="41">
        <f t="shared" si="26"/>
        <v>29</v>
      </c>
      <c r="B39" s="53" t="str">
        <f t="shared" si="83"/>
        <v>TOTAL APOSTOL</v>
      </c>
      <c r="C39" s="84"/>
      <c r="D39" s="89"/>
      <c r="E39" s="90"/>
      <c r="F39" s="87">
        <f aca="true" t="shared" si="84" ref="F39:U39">SUM(F37:F38)</f>
        <v>0</v>
      </c>
      <c r="G39" s="87">
        <f t="shared" si="84"/>
        <v>642.28</v>
      </c>
      <c r="H39" s="87">
        <f t="shared" si="84"/>
        <v>0</v>
      </c>
      <c r="I39" s="135">
        <f t="shared" si="84"/>
        <v>0</v>
      </c>
      <c r="J39" s="135">
        <f t="shared" si="84"/>
        <v>0</v>
      </c>
      <c r="K39" s="135">
        <f t="shared" si="84"/>
        <v>0</v>
      </c>
      <c r="L39" s="135">
        <f t="shared" si="84"/>
        <v>0</v>
      </c>
      <c r="M39" s="135">
        <f t="shared" si="84"/>
        <v>0</v>
      </c>
      <c r="N39" s="136">
        <f t="shared" si="84"/>
        <v>0</v>
      </c>
      <c r="O39" s="53" t="str">
        <f t="shared" si="1"/>
        <v>TOTAL APOSTOL</v>
      </c>
      <c r="P39" s="141">
        <f t="shared" si="84"/>
        <v>642.28</v>
      </c>
      <c r="Q39" s="141">
        <f t="shared" si="84"/>
        <v>0</v>
      </c>
      <c r="R39" s="141">
        <f t="shared" si="84"/>
        <v>0</v>
      </c>
      <c r="S39" s="141">
        <f t="shared" si="84"/>
        <v>0</v>
      </c>
      <c r="T39" s="181">
        <f t="shared" si="84"/>
        <v>642.28</v>
      </c>
      <c r="U39" s="182">
        <f t="shared" si="84"/>
        <v>0</v>
      </c>
      <c r="V39" s="183"/>
      <c r="W39" s="184">
        <f>SUM(W37:W38)</f>
        <v>642.28</v>
      </c>
      <c r="X39" s="168" t="str">
        <f t="shared" si="6"/>
        <v>OK</v>
      </c>
      <c r="Y39" s="224">
        <f t="shared" si="7"/>
        <v>642.28</v>
      </c>
      <c r="AA39" s="231"/>
      <c r="AB39" s="248" t="s">
        <v>86</v>
      </c>
      <c r="AC39" s="249"/>
      <c r="AD39" s="250"/>
      <c r="AE39" s="251"/>
      <c r="AF39" s="252"/>
      <c r="AG39" s="316"/>
      <c r="AH39" s="317"/>
      <c r="AI39" s="318">
        <f aca="true" t="shared" si="85" ref="AI39:AL39">SUM(AI37:AI38)</f>
        <v>642.28</v>
      </c>
      <c r="AJ39" s="318">
        <f t="shared" si="85"/>
        <v>642.28</v>
      </c>
      <c r="AK39" s="318">
        <f t="shared" si="85"/>
        <v>0</v>
      </c>
      <c r="AL39" s="319">
        <f t="shared" si="85"/>
        <v>0</v>
      </c>
      <c r="AM39" s="320">
        <f t="shared" si="14"/>
        <v>0</v>
      </c>
      <c r="AN39" s="321">
        <f t="shared" si="80"/>
        <v>642.28</v>
      </c>
      <c r="AO39" s="346">
        <f t="shared" si="16"/>
        <v>0</v>
      </c>
      <c r="AP39" s="347">
        <f>SUM(AP37:AP38)</f>
        <v>642.28</v>
      </c>
      <c r="AQ39" s="168" t="str">
        <f t="shared" si="18"/>
        <v>OK</v>
      </c>
      <c r="AR39" s="168" t="str">
        <f t="shared" si="19"/>
        <v>OK</v>
      </c>
      <c r="AS39" s="231">
        <f t="shared" si="25"/>
        <v>29</v>
      </c>
      <c r="AT39" s="357" t="str">
        <f t="shared" si="20"/>
        <v>TOTAL APOSTOL</v>
      </c>
      <c r="AU39" s="352"/>
      <c r="AV39" s="352"/>
      <c r="AW39" s="391"/>
      <c r="AX39" s="392"/>
      <c r="AY39" s="385"/>
      <c r="AZ39" s="310"/>
      <c r="BA39" s="377"/>
      <c r="BB39" s="386">
        <f t="shared" si="23"/>
        <v>0</v>
      </c>
      <c r="BC39" s="387">
        <f t="shared" si="24"/>
        <v>0</v>
      </c>
    </row>
    <row r="40" spans="1:55" s="5" customFormat="1" ht="12.75">
      <c r="A40" s="41">
        <f t="shared" si="26"/>
        <v>30</v>
      </c>
      <c r="B40" s="91" t="str">
        <f t="shared" si="83"/>
        <v>AQUAFARM</v>
      </c>
      <c r="C40" s="92" t="s">
        <v>87</v>
      </c>
      <c r="D40" s="78">
        <v>798</v>
      </c>
      <c r="E40" s="79">
        <v>42643</v>
      </c>
      <c r="F40" s="80">
        <v>41695.57</v>
      </c>
      <c r="G40" s="81">
        <v>2190.92</v>
      </c>
      <c r="H40" s="82">
        <v>6395.23</v>
      </c>
      <c r="I40" s="82">
        <v>32327.54</v>
      </c>
      <c r="J40" s="82"/>
      <c r="K40" s="82"/>
      <c r="L40" s="82"/>
      <c r="M40" s="82"/>
      <c r="N40" s="82"/>
      <c r="O40" s="91" t="str">
        <f t="shared" si="1"/>
        <v>AQUAFARM</v>
      </c>
      <c r="P40" s="122">
        <f aca="true" t="shared" si="86" ref="P40:P44">SUM(F40:N40)</f>
        <v>82609.26000000001</v>
      </c>
      <c r="Q40" s="185"/>
      <c r="R40" s="174">
        <f aca="true" t="shared" si="87" ref="R40:R44">IF(P40-Q40-S40&gt;Y40,P40-Q40-S40-Y40,0)</f>
        <v>0</v>
      </c>
      <c r="S40" s="185"/>
      <c r="T40" s="186">
        <f>W40-U40-U41</f>
        <v>82609.26000000001</v>
      </c>
      <c r="U40" s="187"/>
      <c r="V40" s="188"/>
      <c r="W40" s="189">
        <f aca="true" t="shared" si="88" ref="W40:W44">P40-Q40-R40-S40</f>
        <v>82609.26000000001</v>
      </c>
      <c r="X40" s="168" t="str">
        <f t="shared" si="6"/>
        <v>OK</v>
      </c>
      <c r="Y40" s="224">
        <f t="shared" si="7"/>
        <v>82609.26000000001</v>
      </c>
      <c r="AA40" s="231"/>
      <c r="AB40" s="247" t="s">
        <v>88</v>
      </c>
      <c r="AC40" s="233"/>
      <c r="AD40" s="234"/>
      <c r="AE40" s="235"/>
      <c r="AF40" s="270"/>
      <c r="AG40" s="302">
        <f aca="true" t="shared" si="89" ref="AG40:AG44">D40</f>
        <v>798</v>
      </c>
      <c r="AH40" s="303">
        <f aca="true" t="shared" si="90" ref="AH40:AH44">IF(E40=0,"0",E40)</f>
        <v>42643</v>
      </c>
      <c r="AI40" s="304">
        <f aca="true" t="shared" si="91" ref="AI40:AI44">P40</f>
        <v>82609.26000000001</v>
      </c>
      <c r="AJ40" s="305">
        <f aca="true" t="shared" si="92" ref="AJ40:AJ44">AI40-AK40</f>
        <v>82609.26000000001</v>
      </c>
      <c r="AK40" s="306">
        <f aca="true" t="shared" si="93" ref="AK40:AK44">S40</f>
        <v>0</v>
      </c>
      <c r="AL40" s="307">
        <f aca="true" t="shared" si="94" ref="AL40:AL44">Q40+R40</f>
        <v>0</v>
      </c>
      <c r="AM40" s="308">
        <f t="shared" si="14"/>
        <v>0</v>
      </c>
      <c r="AN40" s="309">
        <f>T40:T41</f>
        <v>82609.26000000001</v>
      </c>
      <c r="AO40" s="338">
        <f t="shared" si="16"/>
        <v>0</v>
      </c>
      <c r="AP40" s="339">
        <f aca="true" t="shared" si="95" ref="AP40:AP44">AJ40-AL40</f>
        <v>82609.26000000001</v>
      </c>
      <c r="AQ40" s="168" t="str">
        <f t="shared" si="18"/>
        <v>OK</v>
      </c>
      <c r="AR40" s="168" t="str">
        <f t="shared" si="19"/>
        <v>OK</v>
      </c>
      <c r="AS40" s="231">
        <f t="shared" si="25"/>
        <v>30</v>
      </c>
      <c r="AT40" s="336" t="str">
        <f t="shared" si="20"/>
        <v>AQUAFARM</v>
      </c>
      <c r="AU40" s="337"/>
      <c r="AV40" s="337"/>
      <c r="AW40" s="368"/>
      <c r="AX40" s="369"/>
      <c r="AY40" s="395"/>
      <c r="AZ40" s="302">
        <f aca="true" t="shared" si="96" ref="AZ40:AZ44">D40</f>
        <v>798</v>
      </c>
      <c r="BA40" s="371">
        <f aca="true" t="shared" si="97" ref="BA40:BA44">IF(E40=0,"0",E40)</f>
        <v>42643</v>
      </c>
      <c r="BB40" s="372">
        <f t="shared" si="23"/>
        <v>0</v>
      </c>
      <c r="BC40" s="373">
        <f t="shared" si="24"/>
        <v>0</v>
      </c>
    </row>
    <row r="41" spans="1:55" s="5" customFormat="1" ht="12.75">
      <c r="A41" s="41">
        <f t="shared" si="26"/>
        <v>31</v>
      </c>
      <c r="B41" s="63" t="str">
        <f t="shared" si="83"/>
        <v>AQUAFARM</v>
      </c>
      <c r="C41" s="93" t="s">
        <v>87</v>
      </c>
      <c r="D41" s="94">
        <v>802</v>
      </c>
      <c r="E41" s="49">
        <v>42643</v>
      </c>
      <c r="F41" s="95">
        <v>11234.47</v>
      </c>
      <c r="G41" s="95"/>
      <c r="H41" s="95"/>
      <c r="I41" s="128"/>
      <c r="J41" s="128"/>
      <c r="K41" s="128"/>
      <c r="L41" s="128"/>
      <c r="M41" s="128"/>
      <c r="N41" s="142"/>
      <c r="O41" s="63" t="str">
        <f t="shared" si="1"/>
        <v>AQUAFARM</v>
      </c>
      <c r="P41" s="122">
        <f t="shared" si="86"/>
        <v>11234.47</v>
      </c>
      <c r="Q41" s="95"/>
      <c r="R41" s="174">
        <f t="shared" si="87"/>
        <v>0</v>
      </c>
      <c r="S41" s="190"/>
      <c r="T41" s="186">
        <f>W41-U41-U42</f>
        <v>11234.47</v>
      </c>
      <c r="U41" s="165"/>
      <c r="V41" s="173"/>
      <c r="W41" s="167">
        <f t="shared" si="88"/>
        <v>11234.47</v>
      </c>
      <c r="X41" s="168" t="str">
        <f t="shared" si="6"/>
        <v>OK</v>
      </c>
      <c r="Y41" s="224">
        <f t="shared" si="7"/>
        <v>11234.47</v>
      </c>
      <c r="AA41" s="231"/>
      <c r="AB41" s="247" t="s">
        <v>88</v>
      </c>
      <c r="AC41" s="233"/>
      <c r="AD41" s="234"/>
      <c r="AE41" s="235"/>
      <c r="AF41" s="270"/>
      <c r="AG41" s="302">
        <f t="shared" si="89"/>
        <v>802</v>
      </c>
      <c r="AH41" s="303">
        <f t="shared" si="90"/>
        <v>42643</v>
      </c>
      <c r="AI41" s="304">
        <f t="shared" si="91"/>
        <v>11234.47</v>
      </c>
      <c r="AJ41" s="305">
        <f t="shared" si="92"/>
        <v>11234.47</v>
      </c>
      <c r="AK41" s="306">
        <f t="shared" si="93"/>
        <v>0</v>
      </c>
      <c r="AL41" s="307">
        <f t="shared" si="94"/>
        <v>0</v>
      </c>
      <c r="AM41" s="308">
        <f t="shared" si="14"/>
        <v>0</v>
      </c>
      <c r="AN41" s="309">
        <f aca="true" t="shared" si="98" ref="AN41:AN48">T41:T41</f>
        <v>11234.47</v>
      </c>
      <c r="AO41" s="338">
        <f t="shared" si="16"/>
        <v>0</v>
      </c>
      <c r="AP41" s="339">
        <f t="shared" si="95"/>
        <v>11234.47</v>
      </c>
      <c r="AQ41" s="168" t="str">
        <f t="shared" si="18"/>
        <v>OK</v>
      </c>
      <c r="AR41" s="168" t="str">
        <f t="shared" si="19"/>
        <v>OK</v>
      </c>
      <c r="AS41" s="231">
        <f t="shared" si="25"/>
        <v>31</v>
      </c>
      <c r="AT41" s="336" t="str">
        <f t="shared" si="20"/>
        <v>AQUAFARM</v>
      </c>
      <c r="AU41" s="337"/>
      <c r="AV41" s="337"/>
      <c r="AW41" s="368"/>
      <c r="AX41" s="369"/>
      <c r="AY41" s="395"/>
      <c r="AZ41" s="302">
        <f t="shared" si="96"/>
        <v>802</v>
      </c>
      <c r="BA41" s="371">
        <f t="shared" si="97"/>
        <v>42643</v>
      </c>
      <c r="BB41" s="372">
        <f t="shared" si="23"/>
        <v>0</v>
      </c>
      <c r="BC41" s="373">
        <f t="shared" si="24"/>
        <v>0</v>
      </c>
    </row>
    <row r="42" spans="1:55" s="6" customFormat="1" ht="13.5">
      <c r="A42" s="41">
        <f t="shared" si="26"/>
        <v>32</v>
      </c>
      <c r="B42" s="66" t="str">
        <f t="shared" si="83"/>
        <v>TOTAL COMIRO INVEST</v>
      </c>
      <c r="C42" s="67"/>
      <c r="D42" s="96"/>
      <c r="E42" s="97"/>
      <c r="F42" s="70">
        <f aca="true" t="shared" si="99" ref="F42:N42">SUM(F40:F41)</f>
        <v>52930.04</v>
      </c>
      <c r="G42" s="70">
        <f t="shared" si="99"/>
        <v>2190.92</v>
      </c>
      <c r="H42" s="70">
        <f t="shared" si="99"/>
        <v>6395.23</v>
      </c>
      <c r="I42" s="130">
        <f t="shared" si="99"/>
        <v>32327.54</v>
      </c>
      <c r="J42" s="130">
        <f t="shared" si="99"/>
        <v>0</v>
      </c>
      <c r="K42" s="130">
        <f t="shared" si="99"/>
        <v>0</v>
      </c>
      <c r="L42" s="130">
        <f t="shared" si="99"/>
        <v>0</v>
      </c>
      <c r="M42" s="130">
        <f t="shared" si="99"/>
        <v>0</v>
      </c>
      <c r="N42" s="131">
        <f t="shared" si="99"/>
        <v>0</v>
      </c>
      <c r="O42" s="66" t="str">
        <f t="shared" si="1"/>
        <v>TOTAL COMIRO INVEST</v>
      </c>
      <c r="P42" s="143">
        <f aca="true" t="shared" si="100" ref="P42:U42">SUM(P40:P41)</f>
        <v>93843.73000000001</v>
      </c>
      <c r="Q42" s="143">
        <f t="shared" si="100"/>
        <v>0</v>
      </c>
      <c r="R42" s="143">
        <f t="shared" si="100"/>
        <v>0</v>
      </c>
      <c r="S42" s="143">
        <f t="shared" si="100"/>
        <v>0</v>
      </c>
      <c r="T42" s="191">
        <f t="shared" si="100"/>
        <v>93843.73000000001</v>
      </c>
      <c r="U42" s="192">
        <f t="shared" si="100"/>
        <v>0</v>
      </c>
      <c r="V42" s="193"/>
      <c r="W42" s="194">
        <f>SUM(W40:W41)</f>
        <v>93843.73000000001</v>
      </c>
      <c r="X42" s="168" t="str">
        <f t="shared" si="6"/>
        <v>OK</v>
      </c>
      <c r="Y42" s="224">
        <f t="shared" si="7"/>
        <v>93843.73000000001</v>
      </c>
      <c r="AA42" s="231"/>
      <c r="AB42" s="282" t="s">
        <v>89</v>
      </c>
      <c r="AC42" s="249"/>
      <c r="AD42" s="250"/>
      <c r="AE42" s="251"/>
      <c r="AF42" s="252"/>
      <c r="AG42" s="316"/>
      <c r="AH42" s="317"/>
      <c r="AI42" s="318">
        <f aca="true" t="shared" si="101" ref="AI42:AL42">SUM(AI40:AI41)</f>
        <v>93843.73000000001</v>
      </c>
      <c r="AJ42" s="318">
        <f t="shared" si="101"/>
        <v>93843.73000000001</v>
      </c>
      <c r="AK42" s="318">
        <f t="shared" si="101"/>
        <v>0</v>
      </c>
      <c r="AL42" s="319">
        <f t="shared" si="101"/>
        <v>0</v>
      </c>
      <c r="AM42" s="320">
        <f t="shared" si="14"/>
        <v>0</v>
      </c>
      <c r="AN42" s="321">
        <f t="shared" si="98"/>
        <v>93843.73000000001</v>
      </c>
      <c r="AO42" s="346">
        <f t="shared" si="16"/>
        <v>0</v>
      </c>
      <c r="AP42" s="347">
        <f>SUM(AP40:AP41)</f>
        <v>93843.73000000001</v>
      </c>
      <c r="AQ42" s="168" t="str">
        <f t="shared" si="18"/>
        <v>OK</v>
      </c>
      <c r="AR42" s="168" t="str">
        <f t="shared" si="19"/>
        <v>OK</v>
      </c>
      <c r="AS42" s="231">
        <f t="shared" si="25"/>
        <v>32</v>
      </c>
      <c r="AT42" s="357" t="str">
        <f t="shared" si="20"/>
        <v>TOTAL COMIRO INVEST</v>
      </c>
      <c r="AU42" s="352"/>
      <c r="AV42" s="352"/>
      <c r="AW42" s="391"/>
      <c r="AX42" s="392"/>
      <c r="AY42" s="385"/>
      <c r="AZ42" s="310"/>
      <c r="BA42" s="377"/>
      <c r="BB42" s="386">
        <f t="shared" si="23"/>
        <v>0</v>
      </c>
      <c r="BC42" s="387">
        <f t="shared" si="24"/>
        <v>0</v>
      </c>
    </row>
    <row r="43" spans="1:55" s="5" customFormat="1" ht="12.75">
      <c r="A43" s="41">
        <f t="shared" si="26"/>
        <v>33</v>
      </c>
      <c r="B43" s="88" t="str">
        <f t="shared" si="83"/>
        <v>ASKLEPIOS BM</v>
      </c>
      <c r="C43" s="78" t="s">
        <v>90</v>
      </c>
      <c r="D43" s="78">
        <v>160</v>
      </c>
      <c r="E43" s="79">
        <v>42643</v>
      </c>
      <c r="F43" s="80"/>
      <c r="G43" s="81">
        <v>602.46</v>
      </c>
      <c r="H43" s="82"/>
      <c r="I43" s="82"/>
      <c r="J43" s="144"/>
      <c r="K43" s="144"/>
      <c r="L43" s="144"/>
      <c r="M43" s="144"/>
      <c r="N43" s="145"/>
      <c r="O43" s="88" t="str">
        <f t="shared" si="1"/>
        <v>ASKLEPIOS BM</v>
      </c>
      <c r="P43" s="146">
        <f t="shared" si="86"/>
        <v>602.46</v>
      </c>
      <c r="Q43" s="175"/>
      <c r="R43" s="176">
        <f t="shared" si="87"/>
        <v>0</v>
      </c>
      <c r="S43" s="175"/>
      <c r="T43" s="177">
        <f aca="true" t="shared" si="102" ref="T43:T47">W43-U43</f>
        <v>602.46</v>
      </c>
      <c r="U43" s="178"/>
      <c r="V43" s="179"/>
      <c r="W43" s="180">
        <f t="shared" si="88"/>
        <v>602.46</v>
      </c>
      <c r="X43" s="168" t="str">
        <f t="shared" si="6"/>
        <v>OK</v>
      </c>
      <c r="Y43" s="224">
        <f t="shared" si="7"/>
        <v>602.46</v>
      </c>
      <c r="AA43" s="231"/>
      <c r="AB43" s="247" t="s">
        <v>91</v>
      </c>
      <c r="AC43" s="233"/>
      <c r="AD43" s="234"/>
      <c r="AE43" s="235"/>
      <c r="AF43" s="270"/>
      <c r="AG43" s="302">
        <f t="shared" si="89"/>
        <v>160</v>
      </c>
      <c r="AH43" s="303">
        <f t="shared" si="90"/>
        <v>42643</v>
      </c>
      <c r="AI43" s="304">
        <f t="shared" si="91"/>
        <v>602.46</v>
      </c>
      <c r="AJ43" s="305">
        <f t="shared" si="92"/>
        <v>602.46</v>
      </c>
      <c r="AK43" s="306">
        <f t="shared" si="93"/>
        <v>0</v>
      </c>
      <c r="AL43" s="307">
        <f t="shared" si="94"/>
        <v>0</v>
      </c>
      <c r="AM43" s="308">
        <f t="shared" si="14"/>
        <v>0</v>
      </c>
      <c r="AN43" s="309">
        <f>T43:T44</f>
        <v>602.46</v>
      </c>
      <c r="AO43" s="338">
        <f t="shared" si="16"/>
        <v>0</v>
      </c>
      <c r="AP43" s="339">
        <f t="shared" si="95"/>
        <v>602.46</v>
      </c>
      <c r="AQ43" s="168" t="str">
        <f t="shared" si="18"/>
        <v>OK</v>
      </c>
      <c r="AR43" s="168" t="str">
        <f t="shared" si="19"/>
        <v>OK</v>
      </c>
      <c r="AS43" s="231">
        <f t="shared" si="25"/>
        <v>33</v>
      </c>
      <c r="AT43" s="336" t="str">
        <f t="shared" si="20"/>
        <v>ASKLEPIOS BM</v>
      </c>
      <c r="AU43" s="337"/>
      <c r="AV43" s="337"/>
      <c r="AW43" s="368"/>
      <c r="AX43" s="369"/>
      <c r="AY43" s="395"/>
      <c r="AZ43" s="302">
        <f t="shared" si="96"/>
        <v>160</v>
      </c>
      <c r="BA43" s="371">
        <f t="shared" si="97"/>
        <v>42643</v>
      </c>
      <c r="BB43" s="372">
        <f t="shared" si="23"/>
        <v>0</v>
      </c>
      <c r="BC43" s="373">
        <f t="shared" si="24"/>
        <v>0</v>
      </c>
    </row>
    <row r="44" spans="1:55" s="5" customFormat="1" ht="12.75">
      <c r="A44" s="41">
        <f t="shared" si="26"/>
        <v>34</v>
      </c>
      <c r="B44" s="77" t="str">
        <f t="shared" si="83"/>
        <v>ASKLEPIOS MIRES</v>
      </c>
      <c r="C44" s="48" t="s">
        <v>90</v>
      </c>
      <c r="D44" s="48">
        <v>163</v>
      </c>
      <c r="E44" s="49">
        <v>42643</v>
      </c>
      <c r="F44" s="50">
        <v>405.23</v>
      </c>
      <c r="G44" s="51">
        <v>816.42</v>
      </c>
      <c r="H44" s="52"/>
      <c r="I44" s="52"/>
      <c r="J44" s="52"/>
      <c r="K44" s="52"/>
      <c r="L44" s="52"/>
      <c r="M44" s="52"/>
      <c r="N44" s="140"/>
      <c r="O44" s="63" t="str">
        <f t="shared" si="1"/>
        <v>ASKLEPIOS MIRES</v>
      </c>
      <c r="P44" s="122">
        <f t="shared" si="86"/>
        <v>1221.65</v>
      </c>
      <c r="Q44" s="163"/>
      <c r="R44" s="162">
        <f t="shared" si="87"/>
        <v>0</v>
      </c>
      <c r="S44" s="163"/>
      <c r="T44" s="164">
        <f t="shared" si="102"/>
        <v>1221.65</v>
      </c>
      <c r="U44" s="165"/>
      <c r="V44" s="173"/>
      <c r="W44" s="167">
        <f t="shared" si="88"/>
        <v>1221.65</v>
      </c>
      <c r="X44" s="168" t="str">
        <f t="shared" si="6"/>
        <v>OK</v>
      </c>
      <c r="Y44" s="224">
        <f t="shared" si="7"/>
        <v>1221.65</v>
      </c>
      <c r="AA44" s="231"/>
      <c r="AB44" s="247" t="s">
        <v>92</v>
      </c>
      <c r="AC44" s="233"/>
      <c r="AD44" s="234"/>
      <c r="AE44" s="235"/>
      <c r="AF44" s="270"/>
      <c r="AG44" s="302">
        <f t="shared" si="89"/>
        <v>163</v>
      </c>
      <c r="AH44" s="303">
        <f t="shared" si="90"/>
        <v>42643</v>
      </c>
      <c r="AI44" s="304">
        <f t="shared" si="91"/>
        <v>1221.65</v>
      </c>
      <c r="AJ44" s="305">
        <f t="shared" si="92"/>
        <v>1221.65</v>
      </c>
      <c r="AK44" s="306">
        <f t="shared" si="93"/>
        <v>0</v>
      </c>
      <c r="AL44" s="307">
        <f t="shared" si="94"/>
        <v>0</v>
      </c>
      <c r="AM44" s="308">
        <f t="shared" si="14"/>
        <v>0</v>
      </c>
      <c r="AN44" s="309">
        <f t="shared" si="98"/>
        <v>1221.65</v>
      </c>
      <c r="AO44" s="338">
        <f t="shared" si="16"/>
        <v>0</v>
      </c>
      <c r="AP44" s="339">
        <f t="shared" si="95"/>
        <v>1221.65</v>
      </c>
      <c r="AQ44" s="168" t="str">
        <f t="shared" si="18"/>
        <v>OK</v>
      </c>
      <c r="AR44" s="168" t="str">
        <f t="shared" si="19"/>
        <v>OK</v>
      </c>
      <c r="AS44" s="231">
        <f t="shared" si="25"/>
        <v>34</v>
      </c>
      <c r="AT44" s="336" t="str">
        <f t="shared" si="20"/>
        <v>ASKLEPIOS MIRES</v>
      </c>
      <c r="AU44" s="337"/>
      <c r="AV44" s="337"/>
      <c r="AW44" s="368"/>
      <c r="AX44" s="369"/>
      <c r="AY44" s="395"/>
      <c r="AZ44" s="302">
        <f t="shared" si="96"/>
        <v>163</v>
      </c>
      <c r="BA44" s="371">
        <f t="shared" si="97"/>
        <v>42643</v>
      </c>
      <c r="BB44" s="372">
        <f t="shared" si="23"/>
        <v>0</v>
      </c>
      <c r="BC44" s="373">
        <f t="shared" si="24"/>
        <v>0</v>
      </c>
    </row>
    <row r="45" spans="1:55" s="6" customFormat="1" ht="13.5">
      <c r="A45" s="41">
        <f t="shared" si="26"/>
        <v>35</v>
      </c>
      <c r="B45" s="53" t="str">
        <f t="shared" si="83"/>
        <v>TOTAL ASKLEPIOS</v>
      </c>
      <c r="C45" s="98"/>
      <c r="D45" s="55"/>
      <c r="E45" s="56"/>
      <c r="F45" s="99">
        <f aca="true" t="shared" si="103" ref="F45:U45">SUM(F43:F44)</f>
        <v>405.23</v>
      </c>
      <c r="G45" s="100">
        <f t="shared" si="103"/>
        <v>1418.88</v>
      </c>
      <c r="H45" s="100">
        <f t="shared" si="103"/>
        <v>0</v>
      </c>
      <c r="I45" s="147">
        <f t="shared" si="103"/>
        <v>0</v>
      </c>
      <c r="J45" s="147">
        <f t="shared" si="103"/>
        <v>0</v>
      </c>
      <c r="K45" s="147">
        <f t="shared" si="103"/>
        <v>0</v>
      </c>
      <c r="L45" s="147">
        <f t="shared" si="103"/>
        <v>0</v>
      </c>
      <c r="M45" s="147">
        <f t="shared" si="103"/>
        <v>0</v>
      </c>
      <c r="N45" s="148">
        <f t="shared" si="103"/>
        <v>0</v>
      </c>
      <c r="O45" s="53" t="str">
        <f t="shared" si="1"/>
        <v>TOTAL ASKLEPIOS</v>
      </c>
      <c r="P45" s="141">
        <f t="shared" si="103"/>
        <v>1824.1100000000001</v>
      </c>
      <c r="Q45" s="141">
        <f t="shared" si="103"/>
        <v>0</v>
      </c>
      <c r="R45" s="141">
        <f t="shared" si="103"/>
        <v>0</v>
      </c>
      <c r="S45" s="141">
        <f t="shared" si="103"/>
        <v>0</v>
      </c>
      <c r="T45" s="181">
        <f t="shared" si="103"/>
        <v>1824.1100000000001</v>
      </c>
      <c r="U45" s="182">
        <f t="shared" si="103"/>
        <v>0</v>
      </c>
      <c r="V45" s="183"/>
      <c r="W45" s="184">
        <f>SUM(W43:W44)</f>
        <v>1824.1100000000001</v>
      </c>
      <c r="X45" s="168" t="str">
        <f t="shared" si="6"/>
        <v>OK</v>
      </c>
      <c r="Y45" s="224">
        <f t="shared" si="7"/>
        <v>1824.1100000000001</v>
      </c>
      <c r="AA45" s="231"/>
      <c r="AB45" s="248" t="s">
        <v>93</v>
      </c>
      <c r="AC45" s="249"/>
      <c r="AD45" s="250"/>
      <c r="AE45" s="251"/>
      <c r="AF45" s="252"/>
      <c r="AG45" s="316"/>
      <c r="AH45" s="317"/>
      <c r="AI45" s="318">
        <f aca="true" t="shared" si="104" ref="AI45:AL45">SUM(AI43:AI44)</f>
        <v>1824.1100000000001</v>
      </c>
      <c r="AJ45" s="318">
        <f t="shared" si="104"/>
        <v>1824.1100000000001</v>
      </c>
      <c r="AK45" s="318">
        <f t="shared" si="104"/>
        <v>0</v>
      </c>
      <c r="AL45" s="319">
        <f t="shared" si="104"/>
        <v>0</v>
      </c>
      <c r="AM45" s="320">
        <f t="shared" si="14"/>
        <v>0</v>
      </c>
      <c r="AN45" s="321">
        <f t="shared" si="98"/>
        <v>1824.1100000000001</v>
      </c>
      <c r="AO45" s="346">
        <f t="shared" si="16"/>
        <v>0</v>
      </c>
      <c r="AP45" s="347">
        <f>SUM(AP43:AP44)</f>
        <v>1824.1100000000001</v>
      </c>
      <c r="AQ45" s="168" t="str">
        <f t="shared" si="18"/>
        <v>OK</v>
      </c>
      <c r="AR45" s="168" t="str">
        <f t="shared" si="19"/>
        <v>OK</v>
      </c>
      <c r="AS45" s="231">
        <f t="shared" si="25"/>
        <v>35</v>
      </c>
      <c r="AT45" s="348" t="str">
        <f t="shared" si="20"/>
        <v>TOTAL ASKLEPIOS</v>
      </c>
      <c r="AU45" s="352"/>
      <c r="AV45" s="352"/>
      <c r="AW45" s="391"/>
      <c r="AX45" s="392"/>
      <c r="AY45" s="385"/>
      <c r="AZ45" s="310"/>
      <c r="BA45" s="377"/>
      <c r="BB45" s="386">
        <f t="shared" si="23"/>
        <v>0</v>
      </c>
      <c r="BC45" s="387">
        <f t="shared" si="24"/>
        <v>0</v>
      </c>
    </row>
    <row r="46" spans="1:55" s="5" customFormat="1" ht="12.75">
      <c r="A46" s="41">
        <f t="shared" si="26"/>
        <v>36</v>
      </c>
      <c r="B46" s="91" t="str">
        <f t="shared" si="83"/>
        <v>ATLAS FARM ASUAJ</v>
      </c>
      <c r="C46" s="78" t="s">
        <v>94</v>
      </c>
      <c r="D46" s="78">
        <v>144</v>
      </c>
      <c r="E46" s="79">
        <v>42643</v>
      </c>
      <c r="F46" s="80"/>
      <c r="G46" s="81">
        <v>369.05</v>
      </c>
      <c r="H46" s="82"/>
      <c r="I46" s="82"/>
      <c r="J46" s="82"/>
      <c r="K46" s="82"/>
      <c r="L46" s="82"/>
      <c r="M46" s="82"/>
      <c r="N46" s="139"/>
      <c r="O46" s="91" t="str">
        <f t="shared" si="1"/>
        <v>ATLAS FARM ASUAJ</v>
      </c>
      <c r="P46" s="146">
        <f aca="true" t="shared" si="105" ref="P46:P50">SUM(F46:N46)</f>
        <v>369.05</v>
      </c>
      <c r="Q46" s="185"/>
      <c r="R46" s="174">
        <f aca="true" t="shared" si="106" ref="R46:R50">IF(P46-Q46-S46&gt;Y46,P46-Q46-S46-Y46,0)</f>
        <v>0</v>
      </c>
      <c r="S46" s="185"/>
      <c r="T46" s="195">
        <f t="shared" si="102"/>
        <v>369.05</v>
      </c>
      <c r="U46" s="187"/>
      <c r="V46" s="196"/>
      <c r="W46" s="189">
        <f aca="true" t="shared" si="107" ref="W46:W50">P46-Q46-R46-S46</f>
        <v>369.05</v>
      </c>
      <c r="X46" s="168" t="str">
        <f t="shared" si="6"/>
        <v>OK</v>
      </c>
      <c r="Y46" s="224">
        <f t="shared" si="7"/>
        <v>369.05</v>
      </c>
      <c r="AA46" s="231"/>
      <c r="AB46" s="247" t="s">
        <v>95</v>
      </c>
      <c r="AC46" s="233"/>
      <c r="AD46" s="234"/>
      <c r="AE46" s="235"/>
      <c r="AF46" s="270"/>
      <c r="AG46" s="302">
        <f aca="true" t="shared" si="108" ref="AG46:AG50">D46</f>
        <v>144</v>
      </c>
      <c r="AH46" s="303">
        <f aca="true" t="shared" si="109" ref="AH46:AH50">IF(E46=0,"0",E46)</f>
        <v>42643</v>
      </c>
      <c r="AI46" s="304">
        <f aca="true" t="shared" si="110" ref="AI46:AI50">P46</f>
        <v>369.05</v>
      </c>
      <c r="AJ46" s="305">
        <f aca="true" t="shared" si="111" ref="AJ46:AJ50">AI46-AK46</f>
        <v>369.05</v>
      </c>
      <c r="AK46" s="306">
        <f aca="true" t="shared" si="112" ref="AK46:AK50">S46</f>
        <v>0</v>
      </c>
      <c r="AL46" s="307">
        <f aca="true" t="shared" si="113" ref="AL46:AL50">Q46+R46</f>
        <v>0</v>
      </c>
      <c r="AM46" s="308">
        <f t="shared" si="14"/>
        <v>0</v>
      </c>
      <c r="AN46" s="309">
        <f t="shared" si="98"/>
        <v>369.05</v>
      </c>
      <c r="AO46" s="338">
        <f t="shared" si="16"/>
        <v>0</v>
      </c>
      <c r="AP46" s="339">
        <f aca="true" t="shared" si="114" ref="AP46:AP50">AJ46-AL46</f>
        <v>369.05</v>
      </c>
      <c r="AQ46" s="168" t="str">
        <f t="shared" si="18"/>
        <v>OK</v>
      </c>
      <c r="AR46" s="168" t="str">
        <f t="shared" si="19"/>
        <v>OK</v>
      </c>
      <c r="AS46" s="231">
        <f t="shared" si="25"/>
        <v>36</v>
      </c>
      <c r="AT46" s="336" t="str">
        <f t="shared" si="20"/>
        <v>ATLAS FARM ASUAJ</v>
      </c>
      <c r="AU46" s="337"/>
      <c r="AV46" s="337"/>
      <c r="AW46" s="368"/>
      <c r="AX46" s="369"/>
      <c r="AY46" s="395"/>
      <c r="AZ46" s="302">
        <f aca="true" t="shared" si="115" ref="AZ46:AZ50">D46</f>
        <v>144</v>
      </c>
      <c r="BA46" s="371">
        <f aca="true" t="shared" si="116" ref="BA46:BA50">IF(E46=0,"0",E46)</f>
        <v>42643</v>
      </c>
      <c r="BB46" s="372">
        <f t="shared" si="23"/>
        <v>0</v>
      </c>
      <c r="BC46" s="373">
        <f t="shared" si="24"/>
        <v>0</v>
      </c>
    </row>
    <row r="47" spans="1:55" s="5" customFormat="1" ht="12.75">
      <c r="A47" s="41">
        <f t="shared" si="26"/>
        <v>37</v>
      </c>
      <c r="B47" s="63" t="str">
        <f t="shared" si="83"/>
        <v>ATLAS FARM SISESTI</v>
      </c>
      <c r="C47" s="48" t="s">
        <v>94</v>
      </c>
      <c r="D47" s="48">
        <v>279</v>
      </c>
      <c r="E47" s="49">
        <v>42643</v>
      </c>
      <c r="F47" s="50"/>
      <c r="G47" s="51">
        <v>274.58</v>
      </c>
      <c r="H47" s="52"/>
      <c r="I47" s="52"/>
      <c r="J47" s="52"/>
      <c r="K47" s="52"/>
      <c r="L47" s="52"/>
      <c r="M47" s="52"/>
      <c r="N47" s="140"/>
      <c r="O47" s="63" t="str">
        <f t="shared" si="1"/>
        <v>ATLAS FARM SISESTI</v>
      </c>
      <c r="P47" s="122">
        <f t="shared" si="105"/>
        <v>274.58</v>
      </c>
      <c r="Q47" s="163"/>
      <c r="R47" s="162">
        <f t="shared" si="106"/>
        <v>0</v>
      </c>
      <c r="S47" s="163"/>
      <c r="T47" s="164">
        <f t="shared" si="102"/>
        <v>274.58</v>
      </c>
      <c r="U47" s="165"/>
      <c r="V47" s="173"/>
      <c r="W47" s="167">
        <f t="shared" si="107"/>
        <v>274.58</v>
      </c>
      <c r="X47" s="168" t="str">
        <f t="shared" si="6"/>
        <v>OK</v>
      </c>
      <c r="Y47" s="224">
        <f t="shared" si="7"/>
        <v>274.58</v>
      </c>
      <c r="AA47" s="231"/>
      <c r="AB47" s="247" t="s">
        <v>96</v>
      </c>
      <c r="AC47" s="233"/>
      <c r="AD47" s="234"/>
      <c r="AE47" s="235"/>
      <c r="AF47" s="270"/>
      <c r="AG47" s="302">
        <f t="shared" si="108"/>
        <v>279</v>
      </c>
      <c r="AH47" s="303">
        <f t="shared" si="109"/>
        <v>42643</v>
      </c>
      <c r="AI47" s="304">
        <f t="shared" si="110"/>
        <v>274.58</v>
      </c>
      <c r="AJ47" s="305">
        <f t="shared" si="111"/>
        <v>274.58</v>
      </c>
      <c r="AK47" s="306">
        <f t="shared" si="112"/>
        <v>0</v>
      </c>
      <c r="AL47" s="307">
        <f t="shared" si="113"/>
        <v>0</v>
      </c>
      <c r="AM47" s="308">
        <f t="shared" si="14"/>
        <v>0</v>
      </c>
      <c r="AN47" s="309">
        <f t="shared" si="98"/>
        <v>274.58</v>
      </c>
      <c r="AO47" s="338">
        <f t="shared" si="16"/>
        <v>0</v>
      </c>
      <c r="AP47" s="339">
        <f t="shared" si="114"/>
        <v>274.58</v>
      </c>
      <c r="AQ47" s="168" t="str">
        <f t="shared" si="18"/>
        <v>OK</v>
      </c>
      <c r="AR47" s="168" t="str">
        <f t="shared" si="19"/>
        <v>OK</v>
      </c>
      <c r="AS47" s="231">
        <f t="shared" si="25"/>
        <v>37</v>
      </c>
      <c r="AT47" s="336" t="str">
        <f t="shared" si="20"/>
        <v>ATLAS FARM SISESTI</v>
      </c>
      <c r="AU47" s="337"/>
      <c r="AV47" s="337"/>
      <c r="AW47" s="368"/>
      <c r="AX47" s="369"/>
      <c r="AY47" s="395"/>
      <c r="AZ47" s="302">
        <f t="shared" si="115"/>
        <v>279</v>
      </c>
      <c r="BA47" s="371">
        <f t="shared" si="116"/>
        <v>42643</v>
      </c>
      <c r="BB47" s="372">
        <f t="shared" si="23"/>
        <v>0</v>
      </c>
      <c r="BC47" s="373">
        <f t="shared" si="24"/>
        <v>0</v>
      </c>
    </row>
    <row r="48" spans="1:55" s="6" customFormat="1" ht="13.5">
      <c r="A48" s="41">
        <f t="shared" si="26"/>
        <v>38</v>
      </c>
      <c r="B48" s="53" t="str">
        <f t="shared" si="83"/>
        <v>TOTAL ATLAS FARM</v>
      </c>
      <c r="C48" s="84"/>
      <c r="D48" s="89"/>
      <c r="E48" s="90"/>
      <c r="F48" s="87">
        <f aca="true" t="shared" si="117" ref="F48:U48">SUM(F46:F47)</f>
        <v>0</v>
      </c>
      <c r="G48" s="87">
        <f t="shared" si="117"/>
        <v>643.63</v>
      </c>
      <c r="H48" s="87">
        <f t="shared" si="117"/>
        <v>0</v>
      </c>
      <c r="I48" s="135">
        <f t="shared" si="117"/>
        <v>0</v>
      </c>
      <c r="J48" s="135">
        <f t="shared" si="117"/>
        <v>0</v>
      </c>
      <c r="K48" s="135">
        <f t="shared" si="117"/>
        <v>0</v>
      </c>
      <c r="L48" s="135">
        <f t="shared" si="117"/>
        <v>0</v>
      </c>
      <c r="M48" s="135">
        <f t="shared" si="117"/>
        <v>0</v>
      </c>
      <c r="N48" s="136">
        <f t="shared" si="117"/>
        <v>0</v>
      </c>
      <c r="O48" s="53" t="str">
        <f t="shared" si="1"/>
        <v>TOTAL ATLAS FARM</v>
      </c>
      <c r="P48" s="141">
        <f t="shared" si="117"/>
        <v>643.63</v>
      </c>
      <c r="Q48" s="141">
        <f t="shared" si="117"/>
        <v>0</v>
      </c>
      <c r="R48" s="141">
        <f t="shared" si="117"/>
        <v>0</v>
      </c>
      <c r="S48" s="141">
        <f t="shared" si="117"/>
        <v>0</v>
      </c>
      <c r="T48" s="181">
        <f t="shared" si="117"/>
        <v>643.63</v>
      </c>
      <c r="U48" s="182">
        <f t="shared" si="117"/>
        <v>0</v>
      </c>
      <c r="V48" s="183"/>
      <c r="W48" s="184">
        <f>SUM(W46:W47)</f>
        <v>643.63</v>
      </c>
      <c r="X48" s="168" t="str">
        <f t="shared" si="6"/>
        <v>OK</v>
      </c>
      <c r="Y48" s="224">
        <f t="shared" si="7"/>
        <v>643.63</v>
      </c>
      <c r="AA48" s="231"/>
      <c r="AB48" s="248" t="s">
        <v>97</v>
      </c>
      <c r="AC48" s="249"/>
      <c r="AD48" s="250"/>
      <c r="AE48" s="251"/>
      <c r="AF48" s="252"/>
      <c r="AG48" s="316"/>
      <c r="AH48" s="317"/>
      <c r="AI48" s="318">
        <f aca="true" t="shared" si="118" ref="AI48:AL48">SUM(AI46:AI47)</f>
        <v>643.63</v>
      </c>
      <c r="AJ48" s="318">
        <f t="shared" si="118"/>
        <v>643.63</v>
      </c>
      <c r="AK48" s="318">
        <f t="shared" si="118"/>
        <v>0</v>
      </c>
      <c r="AL48" s="319">
        <f t="shared" si="118"/>
        <v>0</v>
      </c>
      <c r="AM48" s="320">
        <f t="shared" si="14"/>
        <v>0</v>
      </c>
      <c r="AN48" s="321">
        <f t="shared" si="98"/>
        <v>643.63</v>
      </c>
      <c r="AO48" s="346">
        <f t="shared" si="16"/>
        <v>0</v>
      </c>
      <c r="AP48" s="347">
        <f>SUM(AP46:AP47)</f>
        <v>643.63</v>
      </c>
      <c r="AQ48" s="168" t="str">
        <f t="shared" si="18"/>
        <v>OK</v>
      </c>
      <c r="AR48" s="168" t="str">
        <f t="shared" si="19"/>
        <v>OK</v>
      </c>
      <c r="AS48" s="231">
        <f t="shared" si="25"/>
        <v>38</v>
      </c>
      <c r="AT48" s="348" t="str">
        <f t="shared" si="20"/>
        <v>TOTAL ATLAS FARM</v>
      </c>
      <c r="AU48" s="352"/>
      <c r="AV48" s="352"/>
      <c r="AW48" s="391"/>
      <c r="AX48" s="392"/>
      <c r="AY48" s="385"/>
      <c r="AZ48" s="310"/>
      <c r="BA48" s="377"/>
      <c r="BB48" s="386">
        <f t="shared" si="23"/>
        <v>0</v>
      </c>
      <c r="BC48" s="387">
        <f t="shared" si="24"/>
        <v>0</v>
      </c>
    </row>
    <row r="49" spans="1:55" s="5" customFormat="1" ht="12.75">
      <c r="A49" s="41">
        <f t="shared" si="26"/>
        <v>39</v>
      </c>
      <c r="B49" s="88" t="str">
        <f t="shared" si="83"/>
        <v>AVE</v>
      </c>
      <c r="C49" s="78" t="s">
        <v>98</v>
      </c>
      <c r="D49" s="78">
        <v>51</v>
      </c>
      <c r="E49" s="101">
        <v>42643</v>
      </c>
      <c r="F49" s="80"/>
      <c r="G49" s="81">
        <v>2049.08</v>
      </c>
      <c r="H49" s="82"/>
      <c r="I49" s="82"/>
      <c r="J49" s="82"/>
      <c r="K49" s="82"/>
      <c r="L49" s="82"/>
      <c r="M49" s="82"/>
      <c r="N49" s="139"/>
      <c r="O49" s="88" t="str">
        <f t="shared" si="1"/>
        <v>AVE</v>
      </c>
      <c r="P49" s="146">
        <f t="shared" si="105"/>
        <v>2049.08</v>
      </c>
      <c r="Q49" s="175"/>
      <c r="R49" s="176">
        <f t="shared" si="106"/>
        <v>0</v>
      </c>
      <c r="S49" s="175"/>
      <c r="T49" s="177">
        <f aca="true" t="shared" si="119" ref="T49:T53">W49-U49</f>
        <v>2049.08</v>
      </c>
      <c r="U49" s="178"/>
      <c r="V49" s="179"/>
      <c r="W49" s="180">
        <f t="shared" si="107"/>
        <v>2049.08</v>
      </c>
      <c r="X49" s="168" t="str">
        <f t="shared" si="6"/>
        <v>OK</v>
      </c>
      <c r="Y49" s="224">
        <f t="shared" si="7"/>
        <v>2049.08</v>
      </c>
      <c r="AA49" s="231"/>
      <c r="AB49" s="247" t="s">
        <v>99</v>
      </c>
      <c r="AC49" s="233"/>
      <c r="AD49" s="234"/>
      <c r="AE49" s="235"/>
      <c r="AF49" s="270"/>
      <c r="AG49" s="302">
        <f t="shared" si="108"/>
        <v>51</v>
      </c>
      <c r="AH49" s="303">
        <f t="shared" si="109"/>
        <v>42643</v>
      </c>
      <c r="AI49" s="304">
        <f t="shared" si="110"/>
        <v>2049.08</v>
      </c>
      <c r="AJ49" s="305">
        <f t="shared" si="111"/>
        <v>2049.08</v>
      </c>
      <c r="AK49" s="306">
        <f t="shared" si="112"/>
        <v>0</v>
      </c>
      <c r="AL49" s="307">
        <f t="shared" si="113"/>
        <v>0</v>
      </c>
      <c r="AM49" s="308">
        <f t="shared" si="14"/>
        <v>0</v>
      </c>
      <c r="AN49" s="309">
        <f>T49:T50</f>
        <v>2049.08</v>
      </c>
      <c r="AO49" s="338">
        <f t="shared" si="16"/>
        <v>0</v>
      </c>
      <c r="AP49" s="339">
        <f t="shared" si="114"/>
        <v>2049.08</v>
      </c>
      <c r="AQ49" s="168" t="str">
        <f t="shared" si="18"/>
        <v>OK</v>
      </c>
      <c r="AR49" s="168" t="str">
        <f t="shared" si="19"/>
        <v>OK</v>
      </c>
      <c r="AS49" s="231">
        <f t="shared" si="25"/>
        <v>39</v>
      </c>
      <c r="AT49" s="336" t="str">
        <f t="shared" si="20"/>
        <v>AVE</v>
      </c>
      <c r="AU49" s="337"/>
      <c r="AV49" s="337"/>
      <c r="AW49" s="368"/>
      <c r="AX49" s="369"/>
      <c r="AY49" s="395"/>
      <c r="AZ49" s="302">
        <f t="shared" si="115"/>
        <v>51</v>
      </c>
      <c r="BA49" s="371">
        <f t="shared" si="116"/>
        <v>42643</v>
      </c>
      <c r="BB49" s="372">
        <f t="shared" si="23"/>
        <v>0</v>
      </c>
      <c r="BC49" s="373">
        <f t="shared" si="24"/>
        <v>0</v>
      </c>
    </row>
    <row r="50" spans="1:55" s="5" customFormat="1" ht="12.75">
      <c r="A50" s="41">
        <f t="shared" si="26"/>
        <v>40</v>
      </c>
      <c r="B50" s="63" t="str">
        <f t="shared" si="83"/>
        <v>AVE</v>
      </c>
      <c r="C50" s="102"/>
      <c r="D50" s="74"/>
      <c r="E50" s="103"/>
      <c r="F50" s="75"/>
      <c r="G50" s="75"/>
      <c r="H50" s="50"/>
      <c r="I50" s="126"/>
      <c r="J50" s="128"/>
      <c r="K50" s="128"/>
      <c r="L50" s="128"/>
      <c r="M50" s="128"/>
      <c r="N50" s="129"/>
      <c r="O50" s="63" t="str">
        <f t="shared" si="1"/>
        <v>AVE</v>
      </c>
      <c r="P50" s="122">
        <f t="shared" si="105"/>
        <v>0</v>
      </c>
      <c r="Q50" s="163"/>
      <c r="R50" s="162">
        <f t="shared" si="106"/>
        <v>0</v>
      </c>
      <c r="S50" s="163"/>
      <c r="T50" s="164">
        <f t="shared" si="119"/>
        <v>0</v>
      </c>
      <c r="U50" s="165"/>
      <c r="V50" s="173"/>
      <c r="W50" s="167">
        <f t="shared" si="107"/>
        <v>0</v>
      </c>
      <c r="X50" s="168" t="str">
        <f t="shared" si="6"/>
        <v>OK</v>
      </c>
      <c r="Y50" s="224">
        <f t="shared" si="7"/>
        <v>0</v>
      </c>
      <c r="AA50" s="231"/>
      <c r="AB50" s="247" t="s">
        <v>99</v>
      </c>
      <c r="AC50" s="233"/>
      <c r="AD50" s="234"/>
      <c r="AE50" s="235"/>
      <c r="AF50" s="270"/>
      <c r="AG50" s="302">
        <f t="shared" si="108"/>
        <v>0</v>
      </c>
      <c r="AH50" s="303" t="str">
        <f t="shared" si="109"/>
        <v>0</v>
      </c>
      <c r="AI50" s="304">
        <f t="shared" si="110"/>
        <v>0</v>
      </c>
      <c r="AJ50" s="305">
        <f t="shared" si="111"/>
        <v>0</v>
      </c>
      <c r="AK50" s="306">
        <f t="shared" si="112"/>
        <v>0</v>
      </c>
      <c r="AL50" s="307">
        <f t="shared" si="113"/>
        <v>0</v>
      </c>
      <c r="AM50" s="308">
        <f t="shared" si="14"/>
        <v>0</v>
      </c>
      <c r="AN50" s="309">
        <f aca="true" t="shared" si="120" ref="AN50:AN54">T50:T50</f>
        <v>0</v>
      </c>
      <c r="AO50" s="338">
        <f t="shared" si="16"/>
        <v>0</v>
      </c>
      <c r="AP50" s="339">
        <f t="shared" si="114"/>
        <v>0</v>
      </c>
      <c r="AQ50" s="168" t="str">
        <f t="shared" si="18"/>
        <v>OK</v>
      </c>
      <c r="AR50" s="168" t="str">
        <f t="shared" si="19"/>
        <v>OK</v>
      </c>
      <c r="AS50" s="231">
        <f t="shared" si="25"/>
        <v>40</v>
      </c>
      <c r="AT50" s="336" t="str">
        <f t="shared" si="20"/>
        <v>AVE</v>
      </c>
      <c r="AU50" s="337"/>
      <c r="AV50" s="337"/>
      <c r="AW50" s="368"/>
      <c r="AX50" s="369"/>
      <c r="AY50" s="395"/>
      <c r="AZ50" s="302">
        <f t="shared" si="115"/>
        <v>0</v>
      </c>
      <c r="BA50" s="371" t="str">
        <f t="shared" si="116"/>
        <v>0</v>
      </c>
      <c r="BB50" s="372">
        <f t="shared" si="23"/>
        <v>0</v>
      </c>
      <c r="BC50" s="373">
        <f t="shared" si="24"/>
        <v>0</v>
      </c>
    </row>
    <row r="51" spans="1:55" s="6" customFormat="1" ht="15" customHeight="1">
      <c r="A51" s="41">
        <f t="shared" si="26"/>
        <v>41</v>
      </c>
      <c r="B51" s="53" t="str">
        <f aca="true" t="shared" si="121" ref="B51:B70">AB51</f>
        <v>TOTAL AVE</v>
      </c>
      <c r="C51" s="84"/>
      <c r="D51" s="89"/>
      <c r="E51" s="90"/>
      <c r="F51" s="87">
        <f aca="true" t="shared" si="122" ref="F51:U51">SUM(F49:F50)</f>
        <v>0</v>
      </c>
      <c r="G51" s="87">
        <f t="shared" si="122"/>
        <v>2049.08</v>
      </c>
      <c r="H51" s="87">
        <f t="shared" si="122"/>
        <v>0</v>
      </c>
      <c r="I51" s="135">
        <f t="shared" si="122"/>
        <v>0</v>
      </c>
      <c r="J51" s="135">
        <f t="shared" si="122"/>
        <v>0</v>
      </c>
      <c r="K51" s="135">
        <f t="shared" si="122"/>
        <v>0</v>
      </c>
      <c r="L51" s="135">
        <f t="shared" si="122"/>
        <v>0</v>
      </c>
      <c r="M51" s="135">
        <f t="shared" si="122"/>
        <v>0</v>
      </c>
      <c r="N51" s="136">
        <f t="shared" si="122"/>
        <v>0</v>
      </c>
      <c r="O51" s="53" t="str">
        <f t="shared" si="1"/>
        <v>TOTAL AVE</v>
      </c>
      <c r="P51" s="141">
        <f t="shared" si="122"/>
        <v>2049.08</v>
      </c>
      <c r="Q51" s="141">
        <f t="shared" si="122"/>
        <v>0</v>
      </c>
      <c r="R51" s="141">
        <f t="shared" si="122"/>
        <v>0</v>
      </c>
      <c r="S51" s="141">
        <f t="shared" si="122"/>
        <v>0</v>
      </c>
      <c r="T51" s="181">
        <f t="shared" si="122"/>
        <v>2049.08</v>
      </c>
      <c r="U51" s="182">
        <f t="shared" si="122"/>
        <v>0</v>
      </c>
      <c r="V51" s="183"/>
      <c r="W51" s="184">
        <f>SUM(W49:W50)</f>
        <v>2049.08</v>
      </c>
      <c r="X51" s="168" t="str">
        <f t="shared" si="6"/>
        <v>OK</v>
      </c>
      <c r="Y51" s="224">
        <f t="shared" si="7"/>
        <v>2049.08</v>
      </c>
      <c r="AA51" s="231"/>
      <c r="AB51" s="248" t="s">
        <v>100</v>
      </c>
      <c r="AC51" s="249"/>
      <c r="AD51" s="250"/>
      <c r="AE51" s="251"/>
      <c r="AF51" s="252"/>
      <c r="AG51" s="316"/>
      <c r="AH51" s="317"/>
      <c r="AI51" s="318">
        <f aca="true" t="shared" si="123" ref="AI51:AL51">SUM(AI49:AI50)</f>
        <v>2049.08</v>
      </c>
      <c r="AJ51" s="318">
        <f t="shared" si="123"/>
        <v>2049.08</v>
      </c>
      <c r="AK51" s="318">
        <f t="shared" si="123"/>
        <v>0</v>
      </c>
      <c r="AL51" s="319">
        <f t="shared" si="123"/>
        <v>0</v>
      </c>
      <c r="AM51" s="320">
        <f t="shared" si="14"/>
        <v>0</v>
      </c>
      <c r="AN51" s="321">
        <f t="shared" si="120"/>
        <v>2049.08</v>
      </c>
      <c r="AO51" s="346">
        <f t="shared" si="16"/>
        <v>0</v>
      </c>
      <c r="AP51" s="347">
        <f>SUM(AP49:AP50)</f>
        <v>2049.08</v>
      </c>
      <c r="AQ51" s="168" t="str">
        <f t="shared" si="18"/>
        <v>OK</v>
      </c>
      <c r="AR51" s="168" t="str">
        <f t="shared" si="19"/>
        <v>OK</v>
      </c>
      <c r="AS51" s="231">
        <f t="shared" si="25"/>
        <v>41</v>
      </c>
      <c r="AT51" s="348" t="str">
        <f t="shared" si="20"/>
        <v>TOTAL AVE</v>
      </c>
      <c r="AU51" s="352"/>
      <c r="AV51" s="352"/>
      <c r="AW51" s="391"/>
      <c r="AX51" s="392"/>
      <c r="AY51" s="385"/>
      <c r="AZ51" s="310"/>
      <c r="BA51" s="377"/>
      <c r="BB51" s="386">
        <f t="shared" si="23"/>
        <v>0</v>
      </c>
      <c r="BC51" s="387">
        <f t="shared" si="24"/>
        <v>0</v>
      </c>
    </row>
    <row r="52" spans="1:55" s="5" customFormat="1" ht="12.75">
      <c r="A52" s="41">
        <f t="shared" si="26"/>
        <v>42</v>
      </c>
      <c r="B52" s="91" t="str">
        <f t="shared" si="121"/>
        <v>AVELLANA</v>
      </c>
      <c r="C52" s="78" t="s">
        <v>99</v>
      </c>
      <c r="D52" s="78">
        <v>322</v>
      </c>
      <c r="E52" s="79">
        <v>42643</v>
      </c>
      <c r="F52" s="80"/>
      <c r="G52" s="81">
        <v>471.94</v>
      </c>
      <c r="H52" s="82"/>
      <c r="I52" s="82"/>
      <c r="J52" s="82"/>
      <c r="K52" s="82"/>
      <c r="L52" s="82"/>
      <c r="M52" s="82"/>
      <c r="N52" s="139"/>
      <c r="O52" s="91" t="str">
        <f t="shared" si="1"/>
        <v>AVELLANA</v>
      </c>
      <c r="P52" s="146">
        <f aca="true" t="shared" si="124" ref="P52:P58">SUM(F52:N52)</f>
        <v>471.94</v>
      </c>
      <c r="Q52" s="185"/>
      <c r="R52" s="174">
        <f aca="true" t="shared" si="125" ref="R52:R58">IF(P52-Q52-S52&gt;Y52,P52-Q52-S52-Y52,0)</f>
        <v>0</v>
      </c>
      <c r="S52" s="185"/>
      <c r="T52" s="195">
        <f t="shared" si="119"/>
        <v>471.94</v>
      </c>
      <c r="U52" s="187"/>
      <c r="V52" s="196"/>
      <c r="W52" s="189">
        <f aca="true" t="shared" si="126" ref="W52:W58">P52-Q52-R52-S52</f>
        <v>471.94</v>
      </c>
      <c r="X52" s="168" t="str">
        <f t="shared" si="6"/>
        <v>OK</v>
      </c>
      <c r="Y52" s="224">
        <f t="shared" si="7"/>
        <v>471.94</v>
      </c>
      <c r="AA52" s="231"/>
      <c r="AB52" s="247" t="s">
        <v>101</v>
      </c>
      <c r="AC52" s="233"/>
      <c r="AD52" s="234"/>
      <c r="AE52" s="235"/>
      <c r="AF52" s="270"/>
      <c r="AG52" s="302">
        <f aca="true" t="shared" si="127" ref="AG52:AG58">D52</f>
        <v>322</v>
      </c>
      <c r="AH52" s="303">
        <f aca="true" t="shared" si="128" ref="AH52:AH58">IF(E52=0,"0",E52)</f>
        <v>42643</v>
      </c>
      <c r="AI52" s="304">
        <f aca="true" t="shared" si="129" ref="AI52:AI58">P52</f>
        <v>471.94</v>
      </c>
      <c r="AJ52" s="305">
        <f aca="true" t="shared" si="130" ref="AJ52:AJ58">AI52-AK52</f>
        <v>471.94</v>
      </c>
      <c r="AK52" s="306">
        <f aca="true" t="shared" si="131" ref="AK52:AK58">S52</f>
        <v>0</v>
      </c>
      <c r="AL52" s="307">
        <f aca="true" t="shared" si="132" ref="AL52:AL58">Q52+R52</f>
        <v>0</v>
      </c>
      <c r="AM52" s="308">
        <f t="shared" si="14"/>
        <v>0</v>
      </c>
      <c r="AN52" s="309">
        <f>T52:T53</f>
        <v>471.94</v>
      </c>
      <c r="AO52" s="338">
        <f t="shared" si="16"/>
        <v>0</v>
      </c>
      <c r="AP52" s="339">
        <f aca="true" t="shared" si="133" ref="AP52:AP58">AJ52-AL52</f>
        <v>471.94</v>
      </c>
      <c r="AQ52" s="168" t="str">
        <f t="shared" si="18"/>
        <v>OK</v>
      </c>
      <c r="AR52" s="168" t="str">
        <f t="shared" si="19"/>
        <v>OK</v>
      </c>
      <c r="AS52" s="231">
        <f t="shared" si="25"/>
        <v>42</v>
      </c>
      <c r="AT52" s="336" t="str">
        <f t="shared" si="20"/>
        <v>AVELLANA</v>
      </c>
      <c r="AU52" s="337"/>
      <c r="AV52" s="337"/>
      <c r="AW52" s="368"/>
      <c r="AX52" s="369"/>
      <c r="AY52" s="395"/>
      <c r="AZ52" s="302">
        <f aca="true" t="shared" si="134" ref="AZ52:AZ58">D52</f>
        <v>322</v>
      </c>
      <c r="BA52" s="371">
        <f aca="true" t="shared" si="135" ref="BA52:BA58">IF(E52=0,"0",E52)</f>
        <v>42643</v>
      </c>
      <c r="BB52" s="372">
        <f t="shared" si="23"/>
        <v>0</v>
      </c>
      <c r="BC52" s="373">
        <f t="shared" si="24"/>
        <v>0</v>
      </c>
    </row>
    <row r="53" spans="1:55" s="5" customFormat="1" ht="12.75">
      <c r="A53" s="41">
        <f t="shared" si="26"/>
        <v>43</v>
      </c>
      <c r="B53" s="63" t="str">
        <f t="shared" si="121"/>
        <v>AVELLANA</v>
      </c>
      <c r="C53" s="74"/>
      <c r="D53" s="104"/>
      <c r="E53" s="105"/>
      <c r="F53" s="106"/>
      <c r="G53" s="50"/>
      <c r="H53" s="50"/>
      <c r="I53" s="126"/>
      <c r="J53" s="128"/>
      <c r="K53" s="128"/>
      <c r="L53" s="128"/>
      <c r="M53" s="128"/>
      <c r="N53" s="129"/>
      <c r="O53" s="63" t="str">
        <f t="shared" si="1"/>
        <v>AVELLANA</v>
      </c>
      <c r="P53" s="122">
        <f t="shared" si="124"/>
        <v>0</v>
      </c>
      <c r="Q53" s="163"/>
      <c r="R53" s="162">
        <f t="shared" si="125"/>
        <v>0</v>
      </c>
      <c r="S53" s="163"/>
      <c r="T53" s="164">
        <f t="shared" si="119"/>
        <v>0</v>
      </c>
      <c r="U53" s="165"/>
      <c r="V53" s="173"/>
      <c r="W53" s="167">
        <f t="shared" si="126"/>
        <v>0</v>
      </c>
      <c r="X53" s="168" t="str">
        <f t="shared" si="6"/>
        <v>OK</v>
      </c>
      <c r="Y53" s="224">
        <f t="shared" si="7"/>
        <v>0</v>
      </c>
      <c r="AA53" s="231"/>
      <c r="AB53" s="247" t="s">
        <v>101</v>
      </c>
      <c r="AC53" s="233"/>
      <c r="AD53" s="234"/>
      <c r="AE53" s="235"/>
      <c r="AF53" s="270"/>
      <c r="AG53" s="302">
        <f t="shared" si="127"/>
        <v>0</v>
      </c>
      <c r="AH53" s="303" t="str">
        <f t="shared" si="128"/>
        <v>0</v>
      </c>
      <c r="AI53" s="304">
        <f t="shared" si="129"/>
        <v>0</v>
      </c>
      <c r="AJ53" s="305">
        <f t="shared" si="130"/>
        <v>0</v>
      </c>
      <c r="AK53" s="306">
        <f t="shared" si="131"/>
        <v>0</v>
      </c>
      <c r="AL53" s="307">
        <f t="shared" si="132"/>
        <v>0</v>
      </c>
      <c r="AM53" s="308">
        <f t="shared" si="14"/>
        <v>0</v>
      </c>
      <c r="AN53" s="309">
        <f t="shared" si="120"/>
        <v>0</v>
      </c>
      <c r="AO53" s="338">
        <f t="shared" si="16"/>
        <v>0</v>
      </c>
      <c r="AP53" s="339">
        <f t="shared" si="133"/>
        <v>0</v>
      </c>
      <c r="AQ53" s="168" t="str">
        <f t="shared" si="18"/>
        <v>OK</v>
      </c>
      <c r="AR53" s="168" t="str">
        <f t="shared" si="19"/>
        <v>OK</v>
      </c>
      <c r="AS53" s="231">
        <f t="shared" si="25"/>
        <v>43</v>
      </c>
      <c r="AT53" s="336" t="str">
        <f t="shared" si="20"/>
        <v>AVELLANA</v>
      </c>
      <c r="AU53" s="337"/>
      <c r="AV53" s="337"/>
      <c r="AW53" s="368"/>
      <c r="AX53" s="369"/>
      <c r="AY53" s="395"/>
      <c r="AZ53" s="302">
        <f t="shared" si="134"/>
        <v>0</v>
      </c>
      <c r="BA53" s="371" t="str">
        <f t="shared" si="135"/>
        <v>0</v>
      </c>
      <c r="BB53" s="372">
        <f t="shared" si="23"/>
        <v>0</v>
      </c>
      <c r="BC53" s="373">
        <f t="shared" si="24"/>
        <v>0</v>
      </c>
    </row>
    <row r="54" spans="1:55" s="6" customFormat="1" ht="13.5">
      <c r="A54" s="41">
        <f t="shared" si="26"/>
        <v>44</v>
      </c>
      <c r="B54" s="83" t="str">
        <f t="shared" si="121"/>
        <v>TOTAL AVELLANA</v>
      </c>
      <c r="C54" s="84"/>
      <c r="D54" s="107"/>
      <c r="E54" s="108"/>
      <c r="F54" s="87">
        <f aca="true" t="shared" si="136" ref="F54:U54">SUM(F52:F53)</f>
        <v>0</v>
      </c>
      <c r="G54" s="87">
        <f t="shared" si="136"/>
        <v>471.94</v>
      </c>
      <c r="H54" s="87">
        <f t="shared" si="136"/>
        <v>0</v>
      </c>
      <c r="I54" s="135">
        <f t="shared" si="136"/>
        <v>0</v>
      </c>
      <c r="J54" s="135">
        <f t="shared" si="136"/>
        <v>0</v>
      </c>
      <c r="K54" s="135">
        <f t="shared" si="136"/>
        <v>0</v>
      </c>
      <c r="L54" s="135">
        <f t="shared" si="136"/>
        <v>0</v>
      </c>
      <c r="M54" s="135">
        <f t="shared" si="136"/>
        <v>0</v>
      </c>
      <c r="N54" s="136">
        <f t="shared" si="136"/>
        <v>0</v>
      </c>
      <c r="O54" s="83" t="str">
        <f t="shared" si="1"/>
        <v>TOTAL AVELLANA</v>
      </c>
      <c r="P54" s="149">
        <f t="shared" si="136"/>
        <v>471.94</v>
      </c>
      <c r="Q54" s="149">
        <f t="shared" si="136"/>
        <v>0</v>
      </c>
      <c r="R54" s="149">
        <f t="shared" si="136"/>
        <v>0</v>
      </c>
      <c r="S54" s="149">
        <f t="shared" si="136"/>
        <v>0</v>
      </c>
      <c r="T54" s="169">
        <f t="shared" si="136"/>
        <v>471.94</v>
      </c>
      <c r="U54" s="170">
        <f t="shared" si="136"/>
        <v>0</v>
      </c>
      <c r="V54" s="171"/>
      <c r="W54" s="172">
        <f>SUM(W52:W53)</f>
        <v>471.94</v>
      </c>
      <c r="X54" s="168" t="str">
        <f t="shared" si="6"/>
        <v>OK</v>
      </c>
      <c r="Y54" s="224">
        <f t="shared" si="7"/>
        <v>471.94</v>
      </c>
      <c r="AA54" s="231"/>
      <c r="AB54" s="248" t="s">
        <v>102</v>
      </c>
      <c r="AC54" s="249"/>
      <c r="AD54" s="250"/>
      <c r="AE54" s="251"/>
      <c r="AF54" s="252"/>
      <c r="AG54" s="316"/>
      <c r="AH54" s="317"/>
      <c r="AI54" s="318">
        <f aca="true" t="shared" si="137" ref="AI54:AL54">SUM(AI52:AI53)</f>
        <v>471.94</v>
      </c>
      <c r="AJ54" s="318">
        <f t="shared" si="137"/>
        <v>471.94</v>
      </c>
      <c r="AK54" s="318">
        <f t="shared" si="137"/>
        <v>0</v>
      </c>
      <c r="AL54" s="319">
        <f t="shared" si="137"/>
        <v>0</v>
      </c>
      <c r="AM54" s="320">
        <f t="shared" si="14"/>
        <v>0</v>
      </c>
      <c r="AN54" s="321">
        <f t="shared" si="120"/>
        <v>471.94</v>
      </c>
      <c r="AO54" s="346">
        <f t="shared" si="16"/>
        <v>0</v>
      </c>
      <c r="AP54" s="347">
        <f>SUM(AP52:AP53)</f>
        <v>471.94</v>
      </c>
      <c r="AQ54" s="168" t="str">
        <f t="shared" si="18"/>
        <v>OK</v>
      </c>
      <c r="AR54" s="168" t="str">
        <f t="shared" si="19"/>
        <v>OK</v>
      </c>
      <c r="AS54" s="231">
        <f t="shared" si="25"/>
        <v>44</v>
      </c>
      <c r="AT54" s="348" t="str">
        <f t="shared" si="20"/>
        <v>TOTAL AVELLANA</v>
      </c>
      <c r="AU54" s="352"/>
      <c r="AV54" s="352"/>
      <c r="AW54" s="391"/>
      <c r="AX54" s="392"/>
      <c r="AY54" s="385"/>
      <c r="AZ54" s="310"/>
      <c r="BA54" s="377"/>
      <c r="BB54" s="386">
        <f t="shared" si="23"/>
        <v>0</v>
      </c>
      <c r="BC54" s="387">
        <f t="shared" si="24"/>
        <v>0</v>
      </c>
    </row>
    <row r="55" spans="1:55" s="5" customFormat="1" ht="12.75">
      <c r="A55" s="41">
        <f t="shared" si="26"/>
        <v>45</v>
      </c>
      <c r="B55" s="63" t="str">
        <f t="shared" si="121"/>
        <v>BALSAM 1 BM (B-DUL REPUBLICII) </v>
      </c>
      <c r="C55" s="78" t="s">
        <v>103</v>
      </c>
      <c r="D55" s="78">
        <v>1408</v>
      </c>
      <c r="E55" s="79">
        <v>42643</v>
      </c>
      <c r="F55" s="80"/>
      <c r="G55" s="81">
        <v>1044.82</v>
      </c>
      <c r="H55" s="82"/>
      <c r="I55" s="82"/>
      <c r="J55" s="82"/>
      <c r="K55" s="82"/>
      <c r="L55" s="82"/>
      <c r="M55" s="82"/>
      <c r="N55" s="82">
        <v>614.11</v>
      </c>
      <c r="O55" s="63" t="str">
        <f t="shared" si="1"/>
        <v>BALSAM 1 BM (B-DUL REPUBLICII) </v>
      </c>
      <c r="P55" s="146">
        <f t="shared" si="124"/>
        <v>1658.9299999999998</v>
      </c>
      <c r="Q55" s="197"/>
      <c r="R55" s="198">
        <f t="shared" si="125"/>
        <v>0</v>
      </c>
      <c r="S55" s="199"/>
      <c r="T55" s="164">
        <f aca="true" t="shared" si="138" ref="T55:T58">W55-U55</f>
        <v>1658.9299999999998</v>
      </c>
      <c r="U55" s="200"/>
      <c r="V55" s="188"/>
      <c r="W55" s="201">
        <f t="shared" si="126"/>
        <v>1658.9299999999998</v>
      </c>
      <c r="X55" s="168" t="str">
        <f t="shared" si="6"/>
        <v>OK</v>
      </c>
      <c r="Y55" s="224">
        <f t="shared" si="7"/>
        <v>1658.9299999999998</v>
      </c>
      <c r="AA55" s="231"/>
      <c r="AB55" s="247" t="s">
        <v>104</v>
      </c>
      <c r="AC55" s="233"/>
      <c r="AD55" s="234"/>
      <c r="AE55" s="235"/>
      <c r="AF55" s="270"/>
      <c r="AG55" s="302">
        <f t="shared" si="127"/>
        <v>1408</v>
      </c>
      <c r="AH55" s="303">
        <f t="shared" si="128"/>
        <v>42643</v>
      </c>
      <c r="AI55" s="304">
        <f t="shared" si="129"/>
        <v>1658.9299999999998</v>
      </c>
      <c r="AJ55" s="305">
        <f t="shared" si="130"/>
        <v>1658.9299999999998</v>
      </c>
      <c r="AK55" s="306">
        <f t="shared" si="131"/>
        <v>0</v>
      </c>
      <c r="AL55" s="307">
        <f t="shared" si="132"/>
        <v>0</v>
      </c>
      <c r="AM55" s="308">
        <f t="shared" si="14"/>
        <v>0</v>
      </c>
      <c r="AN55" s="309">
        <f>T55:T58</f>
        <v>1658.9299999999998</v>
      </c>
      <c r="AO55" s="338">
        <f t="shared" si="16"/>
        <v>0</v>
      </c>
      <c r="AP55" s="339">
        <f t="shared" si="133"/>
        <v>1658.9299999999998</v>
      </c>
      <c r="AQ55" s="168" t="str">
        <f t="shared" si="18"/>
        <v>OK</v>
      </c>
      <c r="AR55" s="168" t="str">
        <f t="shared" si="19"/>
        <v>OK</v>
      </c>
      <c r="AS55" s="231">
        <f t="shared" si="25"/>
        <v>45</v>
      </c>
      <c r="AT55" s="336" t="str">
        <f t="shared" si="20"/>
        <v>BALSAM 1 BM (B-DUL REPUBLICII) </v>
      </c>
      <c r="AU55" s="337"/>
      <c r="AV55" s="337"/>
      <c r="AW55" s="368"/>
      <c r="AX55" s="369"/>
      <c r="AY55" s="395"/>
      <c r="AZ55" s="302">
        <f t="shared" si="134"/>
        <v>1408</v>
      </c>
      <c r="BA55" s="371">
        <f t="shared" si="135"/>
        <v>42643</v>
      </c>
      <c r="BB55" s="372">
        <f t="shared" si="23"/>
        <v>0</v>
      </c>
      <c r="BC55" s="373">
        <f t="shared" si="24"/>
        <v>0</v>
      </c>
    </row>
    <row r="56" spans="1:55" s="5" customFormat="1" ht="12.75">
      <c r="A56" s="41">
        <f t="shared" si="26"/>
        <v>46</v>
      </c>
      <c r="B56" s="63" t="str">
        <f t="shared" si="121"/>
        <v>BALSAM 2 BM (B-DUL BUCURESTI) </v>
      </c>
      <c r="C56" s="48" t="s">
        <v>103</v>
      </c>
      <c r="D56" s="48">
        <v>866</v>
      </c>
      <c r="E56" s="49">
        <v>42643</v>
      </c>
      <c r="F56" s="50"/>
      <c r="G56" s="51">
        <v>308.77</v>
      </c>
      <c r="H56" s="52"/>
      <c r="I56" s="52"/>
      <c r="J56" s="52"/>
      <c r="K56" s="52"/>
      <c r="L56" s="52"/>
      <c r="M56" s="52"/>
      <c r="N56" s="52"/>
      <c r="O56" s="63" t="str">
        <f t="shared" si="1"/>
        <v>BALSAM 2 BM (B-DUL BUCURESTI) </v>
      </c>
      <c r="P56" s="122">
        <f t="shared" si="124"/>
        <v>308.77</v>
      </c>
      <c r="Q56" s="197"/>
      <c r="R56" s="198">
        <f t="shared" si="125"/>
        <v>0</v>
      </c>
      <c r="S56" s="106"/>
      <c r="T56" s="164">
        <f t="shared" si="138"/>
        <v>308.77</v>
      </c>
      <c r="U56" s="202"/>
      <c r="V56" s="188"/>
      <c r="W56" s="201">
        <f t="shared" si="126"/>
        <v>308.77</v>
      </c>
      <c r="X56" s="168" t="str">
        <f t="shared" si="6"/>
        <v>OK</v>
      </c>
      <c r="Y56" s="224">
        <f t="shared" si="7"/>
        <v>308.77</v>
      </c>
      <c r="AA56" s="231"/>
      <c r="AB56" s="247" t="s">
        <v>105</v>
      </c>
      <c r="AC56" s="233"/>
      <c r="AD56" s="234"/>
      <c r="AE56" s="235"/>
      <c r="AF56" s="270"/>
      <c r="AG56" s="302">
        <f t="shared" si="127"/>
        <v>866</v>
      </c>
      <c r="AH56" s="303">
        <f t="shared" si="128"/>
        <v>42643</v>
      </c>
      <c r="AI56" s="304">
        <f t="shared" si="129"/>
        <v>308.77</v>
      </c>
      <c r="AJ56" s="305">
        <f t="shared" si="130"/>
        <v>308.77</v>
      </c>
      <c r="AK56" s="306">
        <f t="shared" si="131"/>
        <v>0</v>
      </c>
      <c r="AL56" s="307">
        <f t="shared" si="132"/>
        <v>0</v>
      </c>
      <c r="AM56" s="308">
        <f t="shared" si="14"/>
        <v>0</v>
      </c>
      <c r="AN56" s="309">
        <f>T56:T57</f>
        <v>308.77</v>
      </c>
      <c r="AO56" s="338">
        <f t="shared" si="16"/>
        <v>0</v>
      </c>
      <c r="AP56" s="339">
        <f t="shared" si="133"/>
        <v>308.77</v>
      </c>
      <c r="AQ56" s="168" t="str">
        <f t="shared" si="18"/>
        <v>OK</v>
      </c>
      <c r="AR56" s="168" t="str">
        <f t="shared" si="19"/>
        <v>OK</v>
      </c>
      <c r="AS56" s="231">
        <f t="shared" si="25"/>
        <v>46</v>
      </c>
      <c r="AT56" s="336" t="str">
        <f t="shared" si="20"/>
        <v>BALSAM 2 BM (B-DUL BUCURESTI) </v>
      </c>
      <c r="AU56" s="337"/>
      <c r="AV56" s="337"/>
      <c r="AW56" s="368"/>
      <c r="AX56" s="369"/>
      <c r="AY56" s="395"/>
      <c r="AZ56" s="302">
        <f t="shared" si="134"/>
        <v>866</v>
      </c>
      <c r="BA56" s="371">
        <f t="shared" si="135"/>
        <v>42643</v>
      </c>
      <c r="BB56" s="372">
        <f t="shared" si="23"/>
        <v>0</v>
      </c>
      <c r="BC56" s="373">
        <f t="shared" si="24"/>
        <v>0</v>
      </c>
    </row>
    <row r="57" spans="1:55" s="5" customFormat="1" ht="12.75">
      <c r="A57" s="41">
        <f t="shared" si="26"/>
        <v>47</v>
      </c>
      <c r="B57" s="63" t="str">
        <f t="shared" si="121"/>
        <v>BALSAM 3 FARCASA</v>
      </c>
      <c r="C57" s="48" t="s">
        <v>103</v>
      </c>
      <c r="D57" s="48">
        <v>174</v>
      </c>
      <c r="E57" s="49">
        <v>42643</v>
      </c>
      <c r="F57" s="50"/>
      <c r="G57" s="51">
        <v>610.57</v>
      </c>
      <c r="H57" s="52"/>
      <c r="I57" s="52"/>
      <c r="J57" s="52"/>
      <c r="K57" s="52"/>
      <c r="L57" s="52"/>
      <c r="M57" s="52"/>
      <c r="N57" s="52"/>
      <c r="O57" s="63" t="str">
        <f t="shared" si="1"/>
        <v>BALSAM 3 FARCASA</v>
      </c>
      <c r="P57" s="122">
        <f t="shared" si="124"/>
        <v>610.57</v>
      </c>
      <c r="Q57" s="163"/>
      <c r="R57" s="174">
        <f t="shared" si="125"/>
        <v>0</v>
      </c>
      <c r="S57" s="185"/>
      <c r="T57" s="164">
        <f t="shared" si="138"/>
        <v>610.57</v>
      </c>
      <c r="U57" s="203"/>
      <c r="V57" s="188"/>
      <c r="W57" s="201">
        <f t="shared" si="126"/>
        <v>610.57</v>
      </c>
      <c r="X57" s="168" t="str">
        <f t="shared" si="6"/>
        <v>OK</v>
      </c>
      <c r="Y57" s="224">
        <f t="shared" si="7"/>
        <v>610.57</v>
      </c>
      <c r="AA57" s="231"/>
      <c r="AB57" s="247" t="s">
        <v>106</v>
      </c>
      <c r="AC57" s="233"/>
      <c r="AD57" s="234"/>
      <c r="AE57" s="235"/>
      <c r="AF57" s="270"/>
      <c r="AG57" s="302">
        <f t="shared" si="127"/>
        <v>174</v>
      </c>
      <c r="AH57" s="303">
        <f t="shared" si="128"/>
        <v>42643</v>
      </c>
      <c r="AI57" s="304">
        <f t="shared" si="129"/>
        <v>610.57</v>
      </c>
      <c r="AJ57" s="305">
        <f t="shared" si="130"/>
        <v>610.57</v>
      </c>
      <c r="AK57" s="306">
        <f t="shared" si="131"/>
        <v>0</v>
      </c>
      <c r="AL57" s="307">
        <f t="shared" si="132"/>
        <v>0</v>
      </c>
      <c r="AM57" s="308">
        <f t="shared" si="14"/>
        <v>0</v>
      </c>
      <c r="AN57" s="309">
        <f aca="true" t="shared" si="139" ref="AN57:AN59">T57:T57</f>
        <v>610.57</v>
      </c>
      <c r="AO57" s="338">
        <f t="shared" si="16"/>
        <v>0</v>
      </c>
      <c r="AP57" s="339">
        <f t="shared" si="133"/>
        <v>610.57</v>
      </c>
      <c r="AQ57" s="168" t="str">
        <f t="shared" si="18"/>
        <v>OK</v>
      </c>
      <c r="AR57" s="168" t="str">
        <f t="shared" si="19"/>
        <v>OK</v>
      </c>
      <c r="AS57" s="231">
        <f t="shared" si="25"/>
        <v>47</v>
      </c>
      <c r="AT57" s="336" t="str">
        <f t="shared" si="20"/>
        <v>BALSAM 3 FARCASA</v>
      </c>
      <c r="AU57" s="337"/>
      <c r="AV57" s="337"/>
      <c r="AW57" s="368"/>
      <c r="AX57" s="369"/>
      <c r="AY57" s="395"/>
      <c r="AZ57" s="302">
        <f t="shared" si="134"/>
        <v>174</v>
      </c>
      <c r="BA57" s="371">
        <f t="shared" si="135"/>
        <v>42643</v>
      </c>
      <c r="BB57" s="372">
        <f t="shared" si="23"/>
        <v>0</v>
      </c>
      <c r="BC57" s="373">
        <f t="shared" si="24"/>
        <v>0</v>
      </c>
    </row>
    <row r="58" spans="1:55" s="5" customFormat="1" ht="12.75">
      <c r="A58" s="41">
        <f t="shared" si="26"/>
        <v>48</v>
      </c>
      <c r="B58" s="63" t="str">
        <f t="shared" si="121"/>
        <v>BALSAM 4 SALSIG</v>
      </c>
      <c r="C58" s="48" t="s">
        <v>103</v>
      </c>
      <c r="D58" s="48">
        <v>35</v>
      </c>
      <c r="E58" s="49">
        <v>42643</v>
      </c>
      <c r="F58" s="50"/>
      <c r="G58" s="51">
        <v>55.46</v>
      </c>
      <c r="H58" s="52"/>
      <c r="I58" s="52"/>
      <c r="J58" s="52"/>
      <c r="K58" s="52"/>
      <c r="L58" s="52"/>
      <c r="M58" s="52"/>
      <c r="N58" s="52"/>
      <c r="O58" s="63" t="str">
        <f t="shared" si="1"/>
        <v>BALSAM 4 SALSIG</v>
      </c>
      <c r="P58" s="122">
        <f t="shared" si="124"/>
        <v>55.46</v>
      </c>
      <c r="Q58" s="163"/>
      <c r="R58" s="174">
        <f t="shared" si="125"/>
        <v>0</v>
      </c>
      <c r="S58" s="185"/>
      <c r="T58" s="164">
        <f t="shared" si="138"/>
        <v>55.46</v>
      </c>
      <c r="U58" s="203"/>
      <c r="V58" s="188"/>
      <c r="W58" s="201">
        <f t="shared" si="126"/>
        <v>55.46</v>
      </c>
      <c r="X58" s="168" t="str">
        <f t="shared" si="6"/>
        <v>OK</v>
      </c>
      <c r="Y58" s="224">
        <f t="shared" si="7"/>
        <v>55.46</v>
      </c>
      <c r="AA58" s="231"/>
      <c r="AB58" s="247" t="s">
        <v>107</v>
      </c>
      <c r="AC58" s="233"/>
      <c r="AD58" s="234"/>
      <c r="AE58" s="235"/>
      <c r="AF58" s="270"/>
      <c r="AG58" s="302">
        <f t="shared" si="127"/>
        <v>35</v>
      </c>
      <c r="AH58" s="303">
        <f t="shared" si="128"/>
        <v>42643</v>
      </c>
      <c r="AI58" s="304">
        <f t="shared" si="129"/>
        <v>55.46</v>
      </c>
      <c r="AJ58" s="305">
        <f t="shared" si="130"/>
        <v>55.46</v>
      </c>
      <c r="AK58" s="306">
        <f t="shared" si="131"/>
        <v>0</v>
      </c>
      <c r="AL58" s="307">
        <f t="shared" si="132"/>
        <v>0</v>
      </c>
      <c r="AM58" s="308">
        <f t="shared" si="14"/>
        <v>0</v>
      </c>
      <c r="AN58" s="309">
        <f t="shared" si="139"/>
        <v>55.46</v>
      </c>
      <c r="AO58" s="338">
        <f t="shared" si="16"/>
        <v>0</v>
      </c>
      <c r="AP58" s="339">
        <f t="shared" si="133"/>
        <v>55.46</v>
      </c>
      <c r="AQ58" s="168" t="str">
        <f t="shared" si="18"/>
        <v>OK</v>
      </c>
      <c r="AR58" s="168" t="str">
        <f t="shared" si="19"/>
        <v>OK</v>
      </c>
      <c r="AS58" s="231">
        <f t="shared" si="25"/>
        <v>48</v>
      </c>
      <c r="AT58" s="336" t="str">
        <f t="shared" si="20"/>
        <v>BALSAM 4 SALSIG</v>
      </c>
      <c r="AU58" s="337"/>
      <c r="AV58" s="337"/>
      <c r="AW58" s="368"/>
      <c r="AX58" s="369"/>
      <c r="AY58" s="395"/>
      <c r="AZ58" s="302">
        <f t="shared" si="134"/>
        <v>35</v>
      </c>
      <c r="BA58" s="371">
        <f t="shared" si="135"/>
        <v>42643</v>
      </c>
      <c r="BB58" s="372">
        <f t="shared" si="23"/>
        <v>0</v>
      </c>
      <c r="BC58" s="373">
        <f t="shared" si="24"/>
        <v>0</v>
      </c>
    </row>
    <row r="59" spans="1:55" s="6" customFormat="1" ht="13.5">
      <c r="A59" s="41">
        <f t="shared" si="26"/>
        <v>49</v>
      </c>
      <c r="B59" s="83" t="str">
        <f t="shared" si="121"/>
        <v>TOTAL BALSAM</v>
      </c>
      <c r="C59" s="84"/>
      <c r="D59" s="107"/>
      <c r="E59" s="108"/>
      <c r="F59" s="87">
        <f aca="true" t="shared" si="140" ref="F59:U59">SUM(F55:F58)</f>
        <v>0</v>
      </c>
      <c r="G59" s="87">
        <f t="shared" si="140"/>
        <v>2019.62</v>
      </c>
      <c r="H59" s="87">
        <f t="shared" si="140"/>
        <v>0</v>
      </c>
      <c r="I59" s="135">
        <f t="shared" si="140"/>
        <v>0</v>
      </c>
      <c r="J59" s="135">
        <f t="shared" si="140"/>
        <v>0</v>
      </c>
      <c r="K59" s="135">
        <f t="shared" si="140"/>
        <v>0</v>
      </c>
      <c r="L59" s="135">
        <f t="shared" si="140"/>
        <v>0</v>
      </c>
      <c r="M59" s="135">
        <f t="shared" si="140"/>
        <v>0</v>
      </c>
      <c r="N59" s="136">
        <f t="shared" si="140"/>
        <v>614.11</v>
      </c>
      <c r="O59" s="83" t="str">
        <f t="shared" si="1"/>
        <v>TOTAL BALSAM</v>
      </c>
      <c r="P59" s="149">
        <f t="shared" si="140"/>
        <v>2633.73</v>
      </c>
      <c r="Q59" s="149">
        <f t="shared" si="140"/>
        <v>0</v>
      </c>
      <c r="R59" s="149">
        <f t="shared" si="140"/>
        <v>0</v>
      </c>
      <c r="S59" s="149">
        <f t="shared" si="140"/>
        <v>0</v>
      </c>
      <c r="T59" s="169">
        <f t="shared" si="140"/>
        <v>2633.73</v>
      </c>
      <c r="U59" s="170">
        <f t="shared" si="140"/>
        <v>0</v>
      </c>
      <c r="V59" s="204"/>
      <c r="W59" s="172">
        <f>SUM(W55:W58)</f>
        <v>2633.73</v>
      </c>
      <c r="X59" s="168" t="str">
        <f t="shared" si="6"/>
        <v>OK</v>
      </c>
      <c r="Y59" s="224">
        <f t="shared" si="7"/>
        <v>2633.73</v>
      </c>
      <c r="AA59" s="231"/>
      <c r="AB59" s="248" t="s">
        <v>108</v>
      </c>
      <c r="AC59" s="249"/>
      <c r="AD59" s="250"/>
      <c r="AE59" s="251"/>
      <c r="AF59" s="252"/>
      <c r="AG59" s="316"/>
      <c r="AH59" s="317"/>
      <c r="AI59" s="318">
        <f aca="true" t="shared" si="141" ref="AI59:AL59">SUM(AI55:AI58)</f>
        <v>2633.73</v>
      </c>
      <c r="AJ59" s="318">
        <f t="shared" si="141"/>
        <v>2633.73</v>
      </c>
      <c r="AK59" s="318">
        <f t="shared" si="141"/>
        <v>0</v>
      </c>
      <c r="AL59" s="319">
        <f t="shared" si="141"/>
        <v>0</v>
      </c>
      <c r="AM59" s="320">
        <f t="shared" si="14"/>
        <v>0</v>
      </c>
      <c r="AN59" s="321">
        <f t="shared" si="139"/>
        <v>2633.73</v>
      </c>
      <c r="AO59" s="346">
        <f t="shared" si="16"/>
        <v>0</v>
      </c>
      <c r="AP59" s="347">
        <f>SUM(AP55:AP58)</f>
        <v>2633.73</v>
      </c>
      <c r="AQ59" s="168" t="str">
        <f t="shared" si="18"/>
        <v>OK</v>
      </c>
      <c r="AR59" s="168" t="str">
        <f t="shared" si="19"/>
        <v>OK</v>
      </c>
      <c r="AS59" s="231">
        <f t="shared" si="25"/>
        <v>49</v>
      </c>
      <c r="AT59" s="348" t="str">
        <f t="shared" si="20"/>
        <v>TOTAL BALSAM</v>
      </c>
      <c r="AU59" s="352"/>
      <c r="AV59" s="352"/>
      <c r="AW59" s="391"/>
      <c r="AX59" s="392"/>
      <c r="AY59" s="385"/>
      <c r="AZ59" s="310"/>
      <c r="BA59" s="377"/>
      <c r="BB59" s="386">
        <f t="shared" si="23"/>
        <v>0</v>
      </c>
      <c r="BC59" s="387">
        <f t="shared" si="24"/>
        <v>0</v>
      </c>
    </row>
    <row r="60" spans="1:55" s="5" customFormat="1" ht="12.75">
      <c r="A60" s="41">
        <f t="shared" si="26"/>
        <v>50</v>
      </c>
      <c r="B60" s="63" t="str">
        <f t="shared" si="121"/>
        <v>BERES</v>
      </c>
      <c r="C60" s="48" t="s">
        <v>103</v>
      </c>
      <c r="D60" s="48">
        <v>2582</v>
      </c>
      <c r="E60" s="49">
        <v>42643</v>
      </c>
      <c r="F60" s="50"/>
      <c r="G60" s="51">
        <v>3028.47</v>
      </c>
      <c r="H60" s="52">
        <v>5088.63</v>
      </c>
      <c r="I60" s="52"/>
      <c r="J60" s="52"/>
      <c r="K60" s="52"/>
      <c r="L60" s="52"/>
      <c r="M60" s="52"/>
      <c r="N60" s="52">
        <v>4351.22</v>
      </c>
      <c r="O60" s="63" t="str">
        <f t="shared" si="1"/>
        <v>BERES</v>
      </c>
      <c r="P60" s="146">
        <f aca="true" t="shared" si="142" ref="P60:P64">SUM(F60:N60)</f>
        <v>12468.32</v>
      </c>
      <c r="Q60" s="161"/>
      <c r="R60" s="162">
        <f aca="true" t="shared" si="143" ref="R60:R64">IF(P60-Q60-S60&gt;Y60,P60-Q60-S60-Y60,0)</f>
        <v>0</v>
      </c>
      <c r="S60" s="163"/>
      <c r="T60" s="164">
        <f aca="true" t="shared" si="144" ref="T60:T64">W60-U60</f>
        <v>12468.32</v>
      </c>
      <c r="U60" s="165"/>
      <c r="V60" s="173"/>
      <c r="W60" s="167">
        <f aca="true" t="shared" si="145" ref="W60:W64">P60-Q60-R60-S60</f>
        <v>12468.32</v>
      </c>
      <c r="X60" s="168" t="str">
        <f t="shared" si="6"/>
        <v>OK</v>
      </c>
      <c r="Y60" s="224">
        <f t="shared" si="7"/>
        <v>12468.32</v>
      </c>
      <c r="AA60" s="231"/>
      <c r="AB60" s="247" t="s">
        <v>109</v>
      </c>
      <c r="AC60" s="233"/>
      <c r="AD60" s="234"/>
      <c r="AE60" s="235"/>
      <c r="AF60" s="270"/>
      <c r="AG60" s="302">
        <f aca="true" t="shared" si="146" ref="AG60:AG64">D60</f>
        <v>2582</v>
      </c>
      <c r="AH60" s="303">
        <f aca="true" t="shared" si="147" ref="AH60:AH64">IF(E60=0,"0",E60)</f>
        <v>42643</v>
      </c>
      <c r="AI60" s="304">
        <f aca="true" t="shared" si="148" ref="AI60:AI64">P60</f>
        <v>12468.32</v>
      </c>
      <c r="AJ60" s="305">
        <f aca="true" t="shared" si="149" ref="AJ60:AJ64">AI60-AK60</f>
        <v>12468.32</v>
      </c>
      <c r="AK60" s="306">
        <f aca="true" t="shared" si="150" ref="AK60:AK64">S60</f>
        <v>0</v>
      </c>
      <c r="AL60" s="307">
        <f aca="true" t="shared" si="151" ref="AL60:AL64">Q60+R60</f>
        <v>0</v>
      </c>
      <c r="AM60" s="308">
        <f t="shared" si="14"/>
        <v>0</v>
      </c>
      <c r="AN60" s="309">
        <f>T60:T61</f>
        <v>12468.32</v>
      </c>
      <c r="AO60" s="338">
        <f t="shared" si="16"/>
        <v>0</v>
      </c>
      <c r="AP60" s="339">
        <f aca="true" t="shared" si="152" ref="AP60:AP64">AJ60-AL60</f>
        <v>12468.32</v>
      </c>
      <c r="AQ60" s="168" t="str">
        <f t="shared" si="18"/>
        <v>OK</v>
      </c>
      <c r="AR60" s="168" t="str">
        <f t="shared" si="19"/>
        <v>OK</v>
      </c>
      <c r="AS60" s="231">
        <f t="shared" si="25"/>
        <v>50</v>
      </c>
      <c r="AT60" s="336" t="str">
        <f t="shared" si="20"/>
        <v>BERES</v>
      </c>
      <c r="AU60" s="337"/>
      <c r="AV60" s="337"/>
      <c r="AW60" s="368"/>
      <c r="AX60" s="369"/>
      <c r="AY60" s="395"/>
      <c r="AZ60" s="302">
        <f aca="true" t="shared" si="153" ref="AZ60:AZ64">D60</f>
        <v>2582</v>
      </c>
      <c r="BA60" s="371">
        <f aca="true" t="shared" si="154" ref="BA60:BA64">IF(E60=0,"0",E60)</f>
        <v>42643</v>
      </c>
      <c r="BB60" s="372">
        <f t="shared" si="23"/>
        <v>0</v>
      </c>
      <c r="BC60" s="373">
        <f t="shared" si="24"/>
        <v>0</v>
      </c>
    </row>
    <row r="61" spans="1:55" s="5" customFormat="1" ht="12.75">
      <c r="A61" s="41">
        <f t="shared" si="26"/>
        <v>51</v>
      </c>
      <c r="B61" s="63" t="str">
        <f t="shared" si="121"/>
        <v>BERES</v>
      </c>
      <c r="C61" s="74"/>
      <c r="D61" s="104"/>
      <c r="E61" s="105"/>
      <c r="F61" s="106"/>
      <c r="G61" s="50"/>
      <c r="H61" s="50"/>
      <c r="I61" s="126"/>
      <c r="J61" s="128"/>
      <c r="K61" s="128"/>
      <c r="L61" s="128"/>
      <c r="M61" s="128"/>
      <c r="N61" s="129"/>
      <c r="O61" s="63" t="str">
        <f t="shared" si="1"/>
        <v>BERES</v>
      </c>
      <c r="P61" s="122">
        <f t="shared" si="142"/>
        <v>0</v>
      </c>
      <c r="Q61" s="161"/>
      <c r="R61" s="162">
        <f t="shared" si="143"/>
        <v>0</v>
      </c>
      <c r="S61" s="163"/>
      <c r="T61" s="164">
        <f t="shared" si="144"/>
        <v>0</v>
      </c>
      <c r="U61" s="165"/>
      <c r="V61" s="173"/>
      <c r="W61" s="167">
        <f t="shared" si="145"/>
        <v>0</v>
      </c>
      <c r="X61" s="168" t="str">
        <f t="shared" si="6"/>
        <v>OK</v>
      </c>
      <c r="Y61" s="224">
        <f t="shared" si="7"/>
        <v>0</v>
      </c>
      <c r="AA61" s="231"/>
      <c r="AB61" s="247" t="s">
        <v>109</v>
      </c>
      <c r="AC61" s="233"/>
      <c r="AD61" s="234"/>
      <c r="AE61" s="235"/>
      <c r="AF61" s="270"/>
      <c r="AG61" s="302">
        <f t="shared" si="146"/>
        <v>0</v>
      </c>
      <c r="AH61" s="303" t="str">
        <f t="shared" si="147"/>
        <v>0</v>
      </c>
      <c r="AI61" s="304">
        <f t="shared" si="148"/>
        <v>0</v>
      </c>
      <c r="AJ61" s="305">
        <f t="shared" si="149"/>
        <v>0</v>
      </c>
      <c r="AK61" s="306">
        <f t="shared" si="150"/>
        <v>0</v>
      </c>
      <c r="AL61" s="307">
        <f t="shared" si="151"/>
        <v>0</v>
      </c>
      <c r="AM61" s="308">
        <f t="shared" si="14"/>
        <v>0</v>
      </c>
      <c r="AN61" s="309">
        <f aca="true" t="shared" si="155" ref="AN61:AN65">T61:T61</f>
        <v>0</v>
      </c>
      <c r="AO61" s="338">
        <f t="shared" si="16"/>
        <v>0</v>
      </c>
      <c r="AP61" s="339">
        <f t="shared" si="152"/>
        <v>0</v>
      </c>
      <c r="AQ61" s="168" t="str">
        <f t="shared" si="18"/>
        <v>OK</v>
      </c>
      <c r="AR61" s="168" t="str">
        <f t="shared" si="19"/>
        <v>OK</v>
      </c>
      <c r="AS61" s="231">
        <f t="shared" si="25"/>
        <v>51</v>
      </c>
      <c r="AT61" s="336" t="str">
        <f t="shared" si="20"/>
        <v>BERES</v>
      </c>
      <c r="AU61" s="337"/>
      <c r="AV61" s="337"/>
      <c r="AW61" s="368"/>
      <c r="AX61" s="369"/>
      <c r="AY61" s="395"/>
      <c r="AZ61" s="302">
        <f t="shared" si="153"/>
        <v>0</v>
      </c>
      <c r="BA61" s="371" t="str">
        <f t="shared" si="154"/>
        <v>0</v>
      </c>
      <c r="BB61" s="372">
        <f t="shared" si="23"/>
        <v>0</v>
      </c>
      <c r="BC61" s="373">
        <f t="shared" si="24"/>
        <v>0</v>
      </c>
    </row>
    <row r="62" spans="1:55" s="6" customFormat="1" ht="13.5">
      <c r="A62" s="41">
        <f t="shared" si="26"/>
        <v>52</v>
      </c>
      <c r="B62" s="66" t="str">
        <f t="shared" si="121"/>
        <v>TOTAL BERES</v>
      </c>
      <c r="C62" s="67"/>
      <c r="D62" s="68"/>
      <c r="E62" s="69"/>
      <c r="F62" s="70">
        <f aca="true" t="shared" si="156" ref="F62:U62">SUM(F60:F61)</f>
        <v>0</v>
      </c>
      <c r="G62" s="70">
        <f t="shared" si="156"/>
        <v>3028.47</v>
      </c>
      <c r="H62" s="70">
        <f t="shared" si="156"/>
        <v>5088.63</v>
      </c>
      <c r="I62" s="130">
        <f t="shared" si="156"/>
        <v>0</v>
      </c>
      <c r="J62" s="130">
        <f t="shared" si="156"/>
        <v>0</v>
      </c>
      <c r="K62" s="130">
        <f t="shared" si="156"/>
        <v>0</v>
      </c>
      <c r="L62" s="130">
        <f t="shared" si="156"/>
        <v>0</v>
      </c>
      <c r="M62" s="130">
        <f t="shared" si="156"/>
        <v>0</v>
      </c>
      <c r="N62" s="131">
        <f t="shared" si="156"/>
        <v>4351.22</v>
      </c>
      <c r="O62" s="83" t="str">
        <f t="shared" si="1"/>
        <v>TOTAL BERES</v>
      </c>
      <c r="P62" s="125">
        <f t="shared" si="156"/>
        <v>12468.32</v>
      </c>
      <c r="Q62" s="149">
        <f t="shared" si="156"/>
        <v>0</v>
      </c>
      <c r="R62" s="149">
        <f t="shared" si="156"/>
        <v>0</v>
      </c>
      <c r="S62" s="149">
        <f t="shared" si="156"/>
        <v>0</v>
      </c>
      <c r="T62" s="169">
        <f t="shared" si="156"/>
        <v>12468.32</v>
      </c>
      <c r="U62" s="170">
        <f t="shared" si="156"/>
        <v>0</v>
      </c>
      <c r="V62" s="171"/>
      <c r="W62" s="172">
        <f>SUM(W60:W61)</f>
        <v>12468.32</v>
      </c>
      <c r="X62" s="168" t="str">
        <f t="shared" si="6"/>
        <v>OK</v>
      </c>
      <c r="Y62" s="224">
        <f t="shared" si="7"/>
        <v>12468.32</v>
      </c>
      <c r="AA62" s="231"/>
      <c r="AB62" s="248" t="s">
        <v>110</v>
      </c>
      <c r="AC62" s="249"/>
      <c r="AD62" s="250"/>
      <c r="AE62" s="251"/>
      <c r="AF62" s="252"/>
      <c r="AG62" s="316"/>
      <c r="AH62" s="317"/>
      <c r="AI62" s="318">
        <f aca="true" t="shared" si="157" ref="AI62:AL62">SUM(AI60:AI61)</f>
        <v>12468.32</v>
      </c>
      <c r="AJ62" s="318">
        <f t="shared" si="157"/>
        <v>12468.32</v>
      </c>
      <c r="AK62" s="318">
        <f t="shared" si="157"/>
        <v>0</v>
      </c>
      <c r="AL62" s="319">
        <f t="shared" si="157"/>
        <v>0</v>
      </c>
      <c r="AM62" s="320">
        <f t="shared" si="14"/>
        <v>0</v>
      </c>
      <c r="AN62" s="321">
        <f t="shared" si="155"/>
        <v>12468.32</v>
      </c>
      <c r="AO62" s="346">
        <f t="shared" si="16"/>
        <v>0</v>
      </c>
      <c r="AP62" s="347">
        <f>SUM(AP60:AP61)</f>
        <v>12468.32</v>
      </c>
      <c r="AQ62" s="168" t="str">
        <f t="shared" si="18"/>
        <v>OK</v>
      </c>
      <c r="AR62" s="168" t="str">
        <f t="shared" si="19"/>
        <v>OK</v>
      </c>
      <c r="AS62" s="231">
        <f t="shared" si="25"/>
        <v>52</v>
      </c>
      <c r="AT62" s="348" t="str">
        <f t="shared" si="20"/>
        <v>TOTAL BERES</v>
      </c>
      <c r="AU62" s="352"/>
      <c r="AV62" s="352"/>
      <c r="AW62" s="391"/>
      <c r="AX62" s="392"/>
      <c r="AY62" s="385"/>
      <c r="AZ62" s="310"/>
      <c r="BA62" s="377"/>
      <c r="BB62" s="386">
        <f t="shared" si="23"/>
        <v>0</v>
      </c>
      <c r="BC62" s="387">
        <f t="shared" si="24"/>
        <v>0</v>
      </c>
    </row>
    <row r="63" spans="1:55" s="5" customFormat="1" ht="12.75">
      <c r="A63" s="41">
        <f t="shared" si="26"/>
        <v>53</v>
      </c>
      <c r="B63" s="88" t="str">
        <f t="shared" si="121"/>
        <v>BILASCO</v>
      </c>
      <c r="C63" s="78" t="s">
        <v>111</v>
      </c>
      <c r="D63" s="78">
        <v>67</v>
      </c>
      <c r="E63" s="79">
        <v>42643</v>
      </c>
      <c r="F63" s="80"/>
      <c r="G63" s="81">
        <v>16.57</v>
      </c>
      <c r="H63" s="82"/>
      <c r="I63" s="40">
        <v>603.47</v>
      </c>
      <c r="J63" s="150"/>
      <c r="K63" s="150"/>
      <c r="L63" s="150"/>
      <c r="M63" s="150"/>
      <c r="N63" s="151"/>
      <c r="O63" s="63" t="str">
        <f t="shared" si="1"/>
        <v>BILASCO</v>
      </c>
      <c r="P63" s="146">
        <f t="shared" si="142"/>
        <v>620.0400000000001</v>
      </c>
      <c r="Q63" s="161"/>
      <c r="R63" s="162">
        <f t="shared" si="143"/>
        <v>0</v>
      </c>
      <c r="S63" s="163"/>
      <c r="T63" s="164">
        <f t="shared" si="144"/>
        <v>620.0400000000001</v>
      </c>
      <c r="U63" s="165"/>
      <c r="V63" s="173"/>
      <c r="W63" s="167">
        <f t="shared" si="145"/>
        <v>620.0400000000001</v>
      </c>
      <c r="X63" s="168" t="str">
        <f t="shared" si="6"/>
        <v>OK</v>
      </c>
      <c r="Y63" s="224">
        <f t="shared" si="7"/>
        <v>620.0400000000001</v>
      </c>
      <c r="AA63" s="231"/>
      <c r="AB63" s="283" t="s">
        <v>112</v>
      </c>
      <c r="AC63" s="233"/>
      <c r="AD63" s="234"/>
      <c r="AE63" s="235"/>
      <c r="AF63" s="270"/>
      <c r="AG63" s="302">
        <f t="shared" si="146"/>
        <v>67</v>
      </c>
      <c r="AH63" s="303">
        <f t="shared" si="147"/>
        <v>42643</v>
      </c>
      <c r="AI63" s="304">
        <f t="shared" si="148"/>
        <v>620.0400000000001</v>
      </c>
      <c r="AJ63" s="305">
        <f t="shared" si="149"/>
        <v>620.0400000000001</v>
      </c>
      <c r="AK63" s="306">
        <f t="shared" si="150"/>
        <v>0</v>
      </c>
      <c r="AL63" s="307">
        <f t="shared" si="151"/>
        <v>0</v>
      </c>
      <c r="AM63" s="308">
        <f t="shared" si="14"/>
        <v>0</v>
      </c>
      <c r="AN63" s="309">
        <f>T63:T64</f>
        <v>620.0400000000001</v>
      </c>
      <c r="AO63" s="338">
        <f t="shared" si="16"/>
        <v>0</v>
      </c>
      <c r="AP63" s="339">
        <f t="shared" si="152"/>
        <v>620.0400000000001</v>
      </c>
      <c r="AQ63" s="168" t="str">
        <f t="shared" si="18"/>
        <v>OK</v>
      </c>
      <c r="AR63" s="168" t="str">
        <f t="shared" si="19"/>
        <v>OK</v>
      </c>
      <c r="AS63" s="231">
        <f t="shared" si="25"/>
        <v>53</v>
      </c>
      <c r="AT63" s="336" t="str">
        <f aca="true" t="shared" si="158" ref="AT63:AT78">AB63</f>
        <v>BILASCO</v>
      </c>
      <c r="AU63" s="337"/>
      <c r="AV63" s="337"/>
      <c r="AW63" s="368"/>
      <c r="AX63" s="369"/>
      <c r="AY63" s="395"/>
      <c r="AZ63" s="302">
        <f t="shared" si="153"/>
        <v>67</v>
      </c>
      <c r="BA63" s="371">
        <f t="shared" si="154"/>
        <v>42643</v>
      </c>
      <c r="BB63" s="372">
        <f t="shared" si="23"/>
        <v>0</v>
      </c>
      <c r="BC63" s="373">
        <f t="shared" si="24"/>
        <v>0</v>
      </c>
    </row>
    <row r="64" spans="1:55" s="5" customFormat="1" ht="12.75">
      <c r="A64" s="41">
        <f t="shared" si="26"/>
        <v>54</v>
      </c>
      <c r="B64" s="63" t="str">
        <f t="shared" si="121"/>
        <v>BILASCO</v>
      </c>
      <c r="C64" s="74"/>
      <c r="D64" s="104"/>
      <c r="E64" s="105"/>
      <c r="F64" s="106"/>
      <c r="G64" s="50"/>
      <c r="H64" s="50"/>
      <c r="I64" s="126"/>
      <c r="J64" s="128"/>
      <c r="K64" s="128"/>
      <c r="L64" s="128"/>
      <c r="M64" s="128"/>
      <c r="N64" s="129"/>
      <c r="O64" s="63" t="str">
        <f aca="true" t="shared" si="159" ref="O64:O123">AB64</f>
        <v>BILASCO</v>
      </c>
      <c r="P64" s="122">
        <f t="shared" si="142"/>
        <v>0</v>
      </c>
      <c r="Q64" s="161"/>
      <c r="R64" s="162">
        <f t="shared" si="143"/>
        <v>0</v>
      </c>
      <c r="S64" s="163"/>
      <c r="T64" s="164">
        <f t="shared" si="144"/>
        <v>0</v>
      </c>
      <c r="U64" s="165"/>
      <c r="V64" s="173"/>
      <c r="W64" s="167">
        <f t="shared" si="145"/>
        <v>0</v>
      </c>
      <c r="X64" s="168" t="str">
        <f aca="true" t="shared" si="160" ref="X64:X123">IF(T64+U64=W64,"OK","ATENTIE")</f>
        <v>OK</v>
      </c>
      <c r="Y64" s="224">
        <f aca="true" t="shared" si="161" ref="Y64:Y123">P64</f>
        <v>0</v>
      </c>
      <c r="AA64" s="231"/>
      <c r="AB64" s="283" t="s">
        <v>112</v>
      </c>
      <c r="AC64" s="233"/>
      <c r="AD64" s="234"/>
      <c r="AE64" s="235"/>
      <c r="AF64" s="270"/>
      <c r="AG64" s="302">
        <f t="shared" si="146"/>
        <v>0</v>
      </c>
      <c r="AH64" s="303" t="str">
        <f t="shared" si="147"/>
        <v>0</v>
      </c>
      <c r="AI64" s="304">
        <f t="shared" si="148"/>
        <v>0</v>
      </c>
      <c r="AJ64" s="305">
        <f t="shared" si="149"/>
        <v>0</v>
      </c>
      <c r="AK64" s="306">
        <f t="shared" si="150"/>
        <v>0</v>
      </c>
      <c r="AL64" s="307">
        <f t="shared" si="151"/>
        <v>0</v>
      </c>
      <c r="AM64" s="308">
        <f aca="true" t="shared" si="162" ref="AM64:AM87">U64</f>
        <v>0</v>
      </c>
      <c r="AN64" s="309">
        <f t="shared" si="155"/>
        <v>0</v>
      </c>
      <c r="AO64" s="338">
        <f aca="true" t="shared" si="163" ref="AO64:AO87">U64</f>
        <v>0</v>
      </c>
      <c r="AP64" s="339">
        <f t="shared" si="152"/>
        <v>0</v>
      </c>
      <c r="AQ64" s="168" t="str">
        <f aca="true" t="shared" si="164" ref="AQ64:AQ123">IF(AM64=U64,"OK","ATENTIE")</f>
        <v>OK</v>
      </c>
      <c r="AR64" s="168" t="str">
        <f aca="true" t="shared" si="165" ref="AR64:AR123">IF(AN64=T64,"OK","ATENTIE")</f>
        <v>OK</v>
      </c>
      <c r="AS64" s="231">
        <f t="shared" si="25"/>
        <v>54</v>
      </c>
      <c r="AT64" s="336" t="str">
        <f t="shared" si="158"/>
        <v>BILASCO</v>
      </c>
      <c r="AU64" s="337"/>
      <c r="AV64" s="337"/>
      <c r="AW64" s="368"/>
      <c r="AX64" s="369"/>
      <c r="AY64" s="395"/>
      <c r="AZ64" s="302">
        <f t="shared" si="153"/>
        <v>0</v>
      </c>
      <c r="BA64" s="371" t="str">
        <f t="shared" si="154"/>
        <v>0</v>
      </c>
      <c r="BB64" s="372">
        <f aca="true" t="shared" si="166" ref="BB64:BB123">BC64</f>
        <v>0</v>
      </c>
      <c r="BC64" s="373">
        <f aca="true" t="shared" si="167" ref="BC64:BC123">U64</f>
        <v>0</v>
      </c>
    </row>
    <row r="65" spans="1:55" s="6" customFormat="1" ht="13.5">
      <c r="A65" s="41">
        <f t="shared" si="26"/>
        <v>55</v>
      </c>
      <c r="B65" s="53" t="str">
        <f t="shared" si="121"/>
        <v>TOTAL BILASCO</v>
      </c>
      <c r="C65" s="398"/>
      <c r="D65" s="55"/>
      <c r="E65" s="56"/>
      <c r="F65" s="100">
        <f aca="true" t="shared" si="168" ref="F65:N65">SUM(F63:F64)</f>
        <v>0</v>
      </c>
      <c r="G65" s="100">
        <f t="shared" si="168"/>
        <v>16.57</v>
      </c>
      <c r="H65" s="100">
        <f t="shared" si="168"/>
        <v>0</v>
      </c>
      <c r="I65" s="147">
        <f t="shared" si="168"/>
        <v>603.47</v>
      </c>
      <c r="J65" s="147">
        <f t="shared" si="168"/>
        <v>0</v>
      </c>
      <c r="K65" s="147">
        <f t="shared" si="168"/>
        <v>0</v>
      </c>
      <c r="L65" s="147">
        <f t="shared" si="168"/>
        <v>0</v>
      </c>
      <c r="M65" s="147">
        <f t="shared" si="168"/>
        <v>0</v>
      </c>
      <c r="N65" s="148">
        <f t="shared" si="168"/>
        <v>0</v>
      </c>
      <c r="O65" s="83" t="str">
        <f t="shared" si="159"/>
        <v>TOTAL BILASCO</v>
      </c>
      <c r="P65" s="125">
        <f aca="true" t="shared" si="169" ref="P65:U65">SUM(P63:P64)</f>
        <v>620.0400000000001</v>
      </c>
      <c r="Q65" s="149">
        <f t="shared" si="169"/>
        <v>0</v>
      </c>
      <c r="R65" s="149">
        <f t="shared" si="169"/>
        <v>0</v>
      </c>
      <c r="S65" s="149">
        <f t="shared" si="169"/>
        <v>0</v>
      </c>
      <c r="T65" s="169">
        <f t="shared" si="169"/>
        <v>620.0400000000001</v>
      </c>
      <c r="U65" s="170">
        <f t="shared" si="169"/>
        <v>0</v>
      </c>
      <c r="V65" s="171"/>
      <c r="W65" s="172">
        <f>SUM(W63:W64)</f>
        <v>620.0400000000001</v>
      </c>
      <c r="X65" s="168" t="str">
        <f t="shared" si="160"/>
        <v>OK</v>
      </c>
      <c r="Y65" s="224">
        <f t="shared" si="161"/>
        <v>620.0400000000001</v>
      </c>
      <c r="AA65" s="231"/>
      <c r="AB65" s="278" t="s">
        <v>113</v>
      </c>
      <c r="AC65" s="249"/>
      <c r="AD65" s="250"/>
      <c r="AE65" s="251"/>
      <c r="AF65" s="252"/>
      <c r="AG65" s="316"/>
      <c r="AH65" s="317"/>
      <c r="AI65" s="318">
        <f aca="true" t="shared" si="170" ref="AI65:AL65">SUM(AI63:AI64)</f>
        <v>620.0400000000001</v>
      </c>
      <c r="AJ65" s="318">
        <f t="shared" si="170"/>
        <v>620.0400000000001</v>
      </c>
      <c r="AK65" s="318">
        <f t="shared" si="170"/>
        <v>0</v>
      </c>
      <c r="AL65" s="319">
        <f t="shared" si="170"/>
        <v>0</v>
      </c>
      <c r="AM65" s="320">
        <f t="shared" si="162"/>
        <v>0</v>
      </c>
      <c r="AN65" s="321">
        <f t="shared" si="155"/>
        <v>620.0400000000001</v>
      </c>
      <c r="AO65" s="346">
        <f t="shared" si="163"/>
        <v>0</v>
      </c>
      <c r="AP65" s="347">
        <f>SUM(AP63:AP64)</f>
        <v>620.0400000000001</v>
      </c>
      <c r="AQ65" s="168" t="str">
        <f t="shared" si="164"/>
        <v>OK</v>
      </c>
      <c r="AR65" s="168" t="str">
        <f t="shared" si="165"/>
        <v>OK</v>
      </c>
      <c r="AS65" s="231">
        <f t="shared" si="25"/>
        <v>55</v>
      </c>
      <c r="AT65" s="348" t="str">
        <f t="shared" si="158"/>
        <v>TOTAL BILASCO</v>
      </c>
      <c r="AU65" s="352"/>
      <c r="AV65" s="352"/>
      <c r="AW65" s="391"/>
      <c r="AX65" s="392"/>
      <c r="AY65" s="385"/>
      <c r="AZ65" s="310"/>
      <c r="BA65" s="377"/>
      <c r="BB65" s="386">
        <f t="shared" si="166"/>
        <v>0</v>
      </c>
      <c r="BC65" s="387">
        <f t="shared" si="167"/>
        <v>0</v>
      </c>
    </row>
    <row r="66" spans="1:55" s="5" customFormat="1" ht="12.75">
      <c r="A66" s="41">
        <f t="shared" si="26"/>
        <v>56</v>
      </c>
      <c r="B66" s="91" t="str">
        <f t="shared" si="121"/>
        <v>BIOACTIV</v>
      </c>
      <c r="C66" s="78" t="s">
        <v>114</v>
      </c>
      <c r="D66" s="78">
        <v>50</v>
      </c>
      <c r="E66" s="79">
        <v>42643</v>
      </c>
      <c r="F66" s="80"/>
      <c r="G66" s="81">
        <v>126.57</v>
      </c>
      <c r="H66" s="45"/>
      <c r="I66" s="126"/>
      <c r="J66" s="126"/>
      <c r="K66" s="126"/>
      <c r="L66" s="126"/>
      <c r="M66" s="126"/>
      <c r="N66" s="127"/>
      <c r="O66" s="63" t="str">
        <f t="shared" si="159"/>
        <v>BIOACTIV</v>
      </c>
      <c r="P66" s="146">
        <f aca="true" t="shared" si="171" ref="P66:P71">SUM(F66:N66)</f>
        <v>126.57</v>
      </c>
      <c r="Q66" s="161"/>
      <c r="R66" s="162">
        <f aca="true" t="shared" si="172" ref="R66:R71">IF(P66-Q66-S66&gt;Y66,P66-Q66-S66-Y66,0)</f>
        <v>0</v>
      </c>
      <c r="S66" s="163"/>
      <c r="T66" s="164">
        <f aca="true" t="shared" si="173" ref="T66:T71">W66-U66</f>
        <v>126.57</v>
      </c>
      <c r="U66" s="165"/>
      <c r="V66" s="173"/>
      <c r="W66" s="167">
        <f aca="true" t="shared" si="174" ref="W66:W71">P66-Q66-R66-S66</f>
        <v>126.57</v>
      </c>
      <c r="X66" s="168" t="str">
        <f t="shared" si="160"/>
        <v>OK</v>
      </c>
      <c r="Y66" s="224">
        <f t="shared" si="161"/>
        <v>126.57</v>
      </c>
      <c r="AA66" s="231"/>
      <c r="AB66" s="283" t="s">
        <v>115</v>
      </c>
      <c r="AC66" s="233"/>
      <c r="AD66" s="234"/>
      <c r="AE66" s="235"/>
      <c r="AF66" s="270"/>
      <c r="AG66" s="302">
        <f aca="true" t="shared" si="175" ref="AG66:AG71">D66</f>
        <v>50</v>
      </c>
      <c r="AH66" s="303">
        <f aca="true" t="shared" si="176" ref="AH66:AH71">IF(E66=0,"0",E66)</f>
        <v>42643</v>
      </c>
      <c r="AI66" s="304">
        <f aca="true" t="shared" si="177" ref="AI66:AI71">P66</f>
        <v>126.57</v>
      </c>
      <c r="AJ66" s="305">
        <f aca="true" t="shared" si="178" ref="AJ66:AJ71">AI66-AK66</f>
        <v>126.57</v>
      </c>
      <c r="AK66" s="306">
        <f aca="true" t="shared" si="179" ref="AK66:AK71">S66</f>
        <v>0</v>
      </c>
      <c r="AL66" s="307">
        <f aca="true" t="shared" si="180" ref="AL66:AL71">Q66+R66</f>
        <v>0</v>
      </c>
      <c r="AM66" s="308">
        <f t="shared" si="162"/>
        <v>0</v>
      </c>
      <c r="AN66" s="309">
        <f>T66:T67</f>
        <v>126.57</v>
      </c>
      <c r="AO66" s="338">
        <f t="shared" si="163"/>
        <v>0</v>
      </c>
      <c r="AP66" s="339">
        <f aca="true" t="shared" si="181" ref="AP66:AP71">AJ66-AL66</f>
        <v>126.57</v>
      </c>
      <c r="AQ66" s="168" t="str">
        <f t="shared" si="164"/>
        <v>OK</v>
      </c>
      <c r="AR66" s="168" t="str">
        <f t="shared" si="165"/>
        <v>OK</v>
      </c>
      <c r="AS66" s="231">
        <f t="shared" si="25"/>
        <v>56</v>
      </c>
      <c r="AT66" s="336" t="str">
        <f t="shared" si="158"/>
        <v>BIOACTIV</v>
      </c>
      <c r="AU66" s="337"/>
      <c r="AV66" s="337"/>
      <c r="AW66" s="368"/>
      <c r="AX66" s="369"/>
      <c r="AY66" s="395"/>
      <c r="AZ66" s="302">
        <f aca="true" t="shared" si="182" ref="AZ66:AZ71">D66</f>
        <v>50</v>
      </c>
      <c r="BA66" s="371">
        <f aca="true" t="shared" si="183" ref="BA66:BA71">IF(E66=0,"0",E66)</f>
        <v>42643</v>
      </c>
      <c r="BB66" s="372">
        <f t="shared" si="166"/>
        <v>0</v>
      </c>
      <c r="BC66" s="373">
        <f t="shared" si="167"/>
        <v>0</v>
      </c>
    </row>
    <row r="67" spans="1:55" s="5" customFormat="1" ht="12.75">
      <c r="A67" s="41">
        <f t="shared" si="26"/>
        <v>57</v>
      </c>
      <c r="B67" s="63" t="str">
        <f t="shared" si="121"/>
        <v>BIOACTIV</v>
      </c>
      <c r="C67" s="74"/>
      <c r="D67" s="104"/>
      <c r="E67" s="105"/>
      <c r="F67" s="106"/>
      <c r="G67" s="50"/>
      <c r="H67" s="50"/>
      <c r="I67" s="126"/>
      <c r="J67" s="128"/>
      <c r="K67" s="128"/>
      <c r="L67" s="128"/>
      <c r="M67" s="128"/>
      <c r="N67" s="129"/>
      <c r="O67" s="63" t="str">
        <f t="shared" si="159"/>
        <v>BIOACTIV</v>
      </c>
      <c r="P67" s="122">
        <f t="shared" si="171"/>
        <v>0</v>
      </c>
      <c r="Q67" s="161"/>
      <c r="R67" s="162">
        <f t="shared" si="172"/>
        <v>0</v>
      </c>
      <c r="S67" s="163"/>
      <c r="T67" s="164">
        <f t="shared" si="173"/>
        <v>0</v>
      </c>
      <c r="U67" s="165"/>
      <c r="V67" s="173"/>
      <c r="W67" s="167">
        <f t="shared" si="174"/>
        <v>0</v>
      </c>
      <c r="X67" s="168" t="str">
        <f t="shared" si="160"/>
        <v>OK</v>
      </c>
      <c r="Y67" s="224">
        <f t="shared" si="161"/>
        <v>0</v>
      </c>
      <c r="AA67" s="231"/>
      <c r="AB67" s="283" t="s">
        <v>115</v>
      </c>
      <c r="AC67" s="233"/>
      <c r="AD67" s="234"/>
      <c r="AE67" s="235"/>
      <c r="AF67" s="270"/>
      <c r="AG67" s="302">
        <f t="shared" si="175"/>
        <v>0</v>
      </c>
      <c r="AH67" s="303" t="str">
        <f t="shared" si="176"/>
        <v>0</v>
      </c>
      <c r="AI67" s="304">
        <f t="shared" si="177"/>
        <v>0</v>
      </c>
      <c r="AJ67" s="305">
        <f t="shared" si="178"/>
        <v>0</v>
      </c>
      <c r="AK67" s="306">
        <f t="shared" si="179"/>
        <v>0</v>
      </c>
      <c r="AL67" s="307">
        <f t="shared" si="180"/>
        <v>0</v>
      </c>
      <c r="AM67" s="308">
        <f t="shared" si="162"/>
        <v>0</v>
      </c>
      <c r="AN67" s="309">
        <f aca="true" t="shared" si="184" ref="AN67:AN74">T67:T67</f>
        <v>0</v>
      </c>
      <c r="AO67" s="338">
        <f t="shared" si="163"/>
        <v>0</v>
      </c>
      <c r="AP67" s="339">
        <f t="shared" si="181"/>
        <v>0</v>
      </c>
      <c r="AQ67" s="168" t="str">
        <f t="shared" si="164"/>
        <v>OK</v>
      </c>
      <c r="AR67" s="168" t="str">
        <f t="shared" si="165"/>
        <v>OK</v>
      </c>
      <c r="AS67" s="231">
        <f t="shared" si="25"/>
        <v>57</v>
      </c>
      <c r="AT67" s="336" t="str">
        <f t="shared" si="158"/>
        <v>BIOACTIV</v>
      </c>
      <c r="AU67" s="337"/>
      <c r="AV67" s="337"/>
      <c r="AW67" s="368"/>
      <c r="AX67" s="369"/>
      <c r="AY67" s="395"/>
      <c r="AZ67" s="302">
        <f t="shared" si="182"/>
        <v>0</v>
      </c>
      <c r="BA67" s="371" t="str">
        <f t="shared" si="183"/>
        <v>0</v>
      </c>
      <c r="BB67" s="372">
        <f t="shared" si="166"/>
        <v>0</v>
      </c>
      <c r="BC67" s="373">
        <f t="shared" si="167"/>
        <v>0</v>
      </c>
    </row>
    <row r="68" spans="1:55" s="6" customFormat="1" ht="13.5">
      <c r="A68" s="41">
        <f t="shared" si="26"/>
        <v>58</v>
      </c>
      <c r="B68" s="83" t="str">
        <f t="shared" si="121"/>
        <v>TOTAL BIOACTIV</v>
      </c>
      <c r="C68" s="398"/>
      <c r="D68" s="85"/>
      <c r="E68" s="86"/>
      <c r="F68" s="100">
        <f aca="true" t="shared" si="185" ref="F68:U68">SUM(F66:F67)</f>
        <v>0</v>
      </c>
      <c r="G68" s="100">
        <f t="shared" si="185"/>
        <v>126.57</v>
      </c>
      <c r="H68" s="100">
        <f t="shared" si="185"/>
        <v>0</v>
      </c>
      <c r="I68" s="147">
        <f t="shared" si="185"/>
        <v>0</v>
      </c>
      <c r="J68" s="147">
        <f t="shared" si="185"/>
        <v>0</v>
      </c>
      <c r="K68" s="147">
        <f t="shared" si="185"/>
        <v>0</v>
      </c>
      <c r="L68" s="147">
        <f t="shared" si="185"/>
        <v>0</v>
      </c>
      <c r="M68" s="147">
        <f t="shared" si="185"/>
        <v>0</v>
      </c>
      <c r="N68" s="148">
        <f t="shared" si="185"/>
        <v>0</v>
      </c>
      <c r="O68" s="83" t="str">
        <f t="shared" si="159"/>
        <v>TOTAL BIOACTIV</v>
      </c>
      <c r="P68" s="125">
        <f t="shared" si="185"/>
        <v>126.57</v>
      </c>
      <c r="Q68" s="149">
        <f t="shared" si="185"/>
        <v>0</v>
      </c>
      <c r="R68" s="149">
        <f t="shared" si="185"/>
        <v>0</v>
      </c>
      <c r="S68" s="149">
        <f t="shared" si="185"/>
        <v>0</v>
      </c>
      <c r="T68" s="169">
        <f t="shared" si="185"/>
        <v>126.57</v>
      </c>
      <c r="U68" s="170">
        <f t="shared" si="185"/>
        <v>0</v>
      </c>
      <c r="V68" s="171"/>
      <c r="W68" s="172">
        <f>SUM(W66:W67)</f>
        <v>126.57</v>
      </c>
      <c r="X68" s="168" t="str">
        <f t="shared" si="160"/>
        <v>OK</v>
      </c>
      <c r="Y68" s="224">
        <f t="shared" si="161"/>
        <v>126.57</v>
      </c>
      <c r="AA68" s="231"/>
      <c r="AB68" s="278" t="s">
        <v>116</v>
      </c>
      <c r="AC68" s="249"/>
      <c r="AD68" s="250"/>
      <c r="AE68" s="251"/>
      <c r="AF68" s="252"/>
      <c r="AG68" s="316"/>
      <c r="AH68" s="317"/>
      <c r="AI68" s="318">
        <f aca="true" t="shared" si="186" ref="AI68:AL68">SUM(AI66:AI67)</f>
        <v>126.57</v>
      </c>
      <c r="AJ68" s="318">
        <f t="shared" si="186"/>
        <v>126.57</v>
      </c>
      <c r="AK68" s="318">
        <f t="shared" si="186"/>
        <v>0</v>
      </c>
      <c r="AL68" s="319">
        <f t="shared" si="186"/>
        <v>0</v>
      </c>
      <c r="AM68" s="320">
        <f t="shared" si="162"/>
        <v>0</v>
      </c>
      <c r="AN68" s="321">
        <f t="shared" si="184"/>
        <v>126.57</v>
      </c>
      <c r="AO68" s="346">
        <f t="shared" si="163"/>
        <v>0</v>
      </c>
      <c r="AP68" s="347">
        <f>SUM(AP66:AP67)</f>
        <v>126.57</v>
      </c>
      <c r="AQ68" s="168" t="str">
        <f t="shared" si="164"/>
        <v>OK</v>
      </c>
      <c r="AR68" s="168" t="str">
        <f t="shared" si="165"/>
        <v>OK</v>
      </c>
      <c r="AS68" s="231">
        <f t="shared" si="25"/>
        <v>58</v>
      </c>
      <c r="AT68" s="348" t="str">
        <f t="shared" si="158"/>
        <v>TOTAL BIOACTIV</v>
      </c>
      <c r="AU68" s="352"/>
      <c r="AV68" s="352"/>
      <c r="AW68" s="391"/>
      <c r="AX68" s="392"/>
      <c r="AY68" s="385"/>
      <c r="AZ68" s="310"/>
      <c r="BA68" s="377"/>
      <c r="BB68" s="386">
        <f t="shared" si="166"/>
        <v>0</v>
      </c>
      <c r="BC68" s="387">
        <f t="shared" si="167"/>
        <v>0</v>
      </c>
    </row>
    <row r="69" spans="1:55" s="5" customFormat="1" ht="12.75">
      <c r="A69" s="41">
        <f t="shared" si="26"/>
        <v>59</v>
      </c>
      <c r="B69" s="63" t="str">
        <f t="shared" si="121"/>
        <v>BIOREX BAIA MARE</v>
      </c>
      <c r="C69" s="72" t="s">
        <v>117</v>
      </c>
      <c r="D69" s="72">
        <v>20305</v>
      </c>
      <c r="E69" s="73">
        <v>42643</v>
      </c>
      <c r="F69" s="40"/>
      <c r="G69" s="39">
        <v>154.7</v>
      </c>
      <c r="H69" s="40"/>
      <c r="I69" s="40">
        <v>333.47</v>
      </c>
      <c r="J69" s="150"/>
      <c r="K69" s="150"/>
      <c r="L69" s="150"/>
      <c r="M69" s="150"/>
      <c r="N69" s="151"/>
      <c r="O69" s="63" t="str">
        <f t="shared" si="159"/>
        <v>BIOREX BAIA MARE</v>
      </c>
      <c r="P69" s="146">
        <f t="shared" si="171"/>
        <v>488.17</v>
      </c>
      <c r="Q69" s="161"/>
      <c r="R69" s="162">
        <f t="shared" si="172"/>
        <v>0</v>
      </c>
      <c r="S69" s="163"/>
      <c r="T69" s="164">
        <f t="shared" si="173"/>
        <v>488.17</v>
      </c>
      <c r="U69" s="165"/>
      <c r="V69" s="173"/>
      <c r="W69" s="167">
        <f t="shared" si="174"/>
        <v>488.17</v>
      </c>
      <c r="X69" s="168" t="str">
        <f t="shared" si="160"/>
        <v>OK</v>
      </c>
      <c r="Y69" s="224">
        <f t="shared" si="161"/>
        <v>488.17</v>
      </c>
      <c r="AA69" s="231"/>
      <c r="AB69" s="247" t="s">
        <v>118</v>
      </c>
      <c r="AC69" s="233"/>
      <c r="AD69" s="234"/>
      <c r="AE69" s="235"/>
      <c r="AF69" s="270"/>
      <c r="AG69" s="302">
        <f t="shared" si="175"/>
        <v>20305</v>
      </c>
      <c r="AH69" s="303">
        <f t="shared" si="176"/>
        <v>42643</v>
      </c>
      <c r="AI69" s="304">
        <f t="shared" si="177"/>
        <v>488.17</v>
      </c>
      <c r="AJ69" s="305">
        <f t="shared" si="178"/>
        <v>488.17</v>
      </c>
      <c r="AK69" s="306">
        <f t="shared" si="179"/>
        <v>0</v>
      </c>
      <c r="AL69" s="307">
        <f t="shared" si="180"/>
        <v>0</v>
      </c>
      <c r="AM69" s="308">
        <f t="shared" si="162"/>
        <v>0</v>
      </c>
      <c r="AN69" s="309">
        <f t="shared" si="184"/>
        <v>488.17</v>
      </c>
      <c r="AO69" s="338">
        <f t="shared" si="163"/>
        <v>0</v>
      </c>
      <c r="AP69" s="339">
        <f t="shared" si="181"/>
        <v>488.17</v>
      </c>
      <c r="AQ69" s="168" t="str">
        <f t="shared" si="164"/>
        <v>OK</v>
      </c>
      <c r="AR69" s="168" t="str">
        <f t="shared" si="165"/>
        <v>OK</v>
      </c>
      <c r="AS69" s="231">
        <f t="shared" si="25"/>
        <v>59</v>
      </c>
      <c r="AT69" s="336" t="str">
        <f t="shared" si="158"/>
        <v>BIOREX BAIA MARE</v>
      </c>
      <c r="AU69" s="337"/>
      <c r="AV69" s="337"/>
      <c r="AW69" s="368"/>
      <c r="AX69" s="369"/>
      <c r="AY69" s="395"/>
      <c r="AZ69" s="302">
        <f t="shared" si="182"/>
        <v>20305</v>
      </c>
      <c r="BA69" s="371">
        <f t="shared" si="183"/>
        <v>42643</v>
      </c>
      <c r="BB69" s="372">
        <f t="shared" si="166"/>
        <v>0</v>
      </c>
      <c r="BC69" s="373">
        <f t="shared" si="167"/>
        <v>0</v>
      </c>
    </row>
    <row r="70" spans="1:55" s="5" customFormat="1" ht="12.75">
      <c r="A70" s="41">
        <f t="shared" si="26"/>
        <v>60</v>
      </c>
      <c r="B70" s="63" t="str">
        <f t="shared" si="121"/>
        <v>BIOREX BOCICOI</v>
      </c>
      <c r="C70" s="74" t="s">
        <v>119</v>
      </c>
      <c r="D70" s="74">
        <v>30125</v>
      </c>
      <c r="E70" s="399">
        <v>42643</v>
      </c>
      <c r="F70" s="75"/>
      <c r="G70" s="400">
        <v>347.92</v>
      </c>
      <c r="H70" s="75"/>
      <c r="I70" s="75"/>
      <c r="J70" s="128"/>
      <c r="K70" s="128"/>
      <c r="L70" s="128"/>
      <c r="M70" s="128"/>
      <c r="N70" s="129"/>
      <c r="O70" s="63" t="str">
        <f t="shared" si="159"/>
        <v>BIOREX BOCICOI</v>
      </c>
      <c r="P70" s="122">
        <f t="shared" si="171"/>
        <v>347.92</v>
      </c>
      <c r="Q70" s="161"/>
      <c r="R70" s="162">
        <f t="shared" si="172"/>
        <v>0</v>
      </c>
      <c r="S70" s="163"/>
      <c r="T70" s="164">
        <f t="shared" si="173"/>
        <v>347.92</v>
      </c>
      <c r="U70" s="165"/>
      <c r="V70" s="173"/>
      <c r="W70" s="167">
        <f t="shared" si="174"/>
        <v>347.92</v>
      </c>
      <c r="X70" s="168" t="str">
        <f t="shared" si="160"/>
        <v>OK</v>
      </c>
      <c r="Y70" s="224">
        <f t="shared" si="161"/>
        <v>347.92</v>
      </c>
      <c r="AA70" s="231"/>
      <c r="AB70" s="247" t="s">
        <v>120</v>
      </c>
      <c r="AC70" s="233"/>
      <c r="AD70" s="234"/>
      <c r="AE70" s="235"/>
      <c r="AF70" s="270"/>
      <c r="AG70" s="302">
        <f t="shared" si="175"/>
        <v>30125</v>
      </c>
      <c r="AH70" s="303">
        <f t="shared" si="176"/>
        <v>42643</v>
      </c>
      <c r="AI70" s="304">
        <f t="shared" si="177"/>
        <v>347.92</v>
      </c>
      <c r="AJ70" s="305">
        <f t="shared" si="178"/>
        <v>347.92</v>
      </c>
      <c r="AK70" s="306">
        <f t="shared" si="179"/>
        <v>0</v>
      </c>
      <c r="AL70" s="307">
        <f t="shared" si="180"/>
        <v>0</v>
      </c>
      <c r="AM70" s="308">
        <f t="shared" si="162"/>
        <v>0</v>
      </c>
      <c r="AN70" s="309">
        <f t="shared" si="184"/>
        <v>347.92</v>
      </c>
      <c r="AO70" s="338">
        <f t="shared" si="163"/>
        <v>0</v>
      </c>
      <c r="AP70" s="339">
        <f t="shared" si="181"/>
        <v>347.92</v>
      </c>
      <c r="AQ70" s="168" t="str">
        <f t="shared" si="164"/>
        <v>OK</v>
      </c>
      <c r="AR70" s="168" t="str">
        <f t="shared" si="165"/>
        <v>OK</v>
      </c>
      <c r="AS70" s="231">
        <f t="shared" si="25"/>
        <v>60</v>
      </c>
      <c r="AT70" s="336" t="str">
        <f t="shared" si="158"/>
        <v>BIOREX BOCICOI</v>
      </c>
      <c r="AU70" s="337"/>
      <c r="AV70" s="337"/>
      <c r="AW70" s="368"/>
      <c r="AX70" s="369"/>
      <c r="AY70" s="395"/>
      <c r="AZ70" s="302">
        <f t="shared" si="182"/>
        <v>30125</v>
      </c>
      <c r="BA70" s="371">
        <f t="shared" si="183"/>
        <v>42643</v>
      </c>
      <c r="BB70" s="372">
        <f t="shared" si="166"/>
        <v>0</v>
      </c>
      <c r="BC70" s="373">
        <f t="shared" si="167"/>
        <v>0</v>
      </c>
    </row>
    <row r="71" spans="1:55" s="5" customFormat="1" ht="12.75">
      <c r="A71" s="41">
        <f t="shared" si="26"/>
        <v>61</v>
      </c>
      <c r="B71" s="63" t="str">
        <f aca="true" t="shared" si="187" ref="B71:B86">AB71</f>
        <v>BIOREX COPALNIC</v>
      </c>
      <c r="C71" s="74" t="s">
        <v>121</v>
      </c>
      <c r="D71" s="74">
        <v>10260</v>
      </c>
      <c r="E71" s="399">
        <v>42643</v>
      </c>
      <c r="F71" s="75"/>
      <c r="G71" s="400">
        <v>1035.35</v>
      </c>
      <c r="H71" s="75"/>
      <c r="I71" s="75">
        <v>1119.67</v>
      </c>
      <c r="J71" s="416"/>
      <c r="K71" s="128"/>
      <c r="L71" s="128"/>
      <c r="M71" s="128"/>
      <c r="N71" s="129"/>
      <c r="O71" s="63" t="str">
        <f t="shared" si="159"/>
        <v>BIOREX COPALNIC</v>
      </c>
      <c r="P71" s="122">
        <f t="shared" si="171"/>
        <v>2155.02</v>
      </c>
      <c r="Q71" s="161"/>
      <c r="R71" s="162">
        <f t="shared" si="172"/>
        <v>0</v>
      </c>
      <c r="S71" s="163"/>
      <c r="T71" s="164">
        <f t="shared" si="173"/>
        <v>2155.02</v>
      </c>
      <c r="U71" s="165"/>
      <c r="V71" s="173"/>
      <c r="W71" s="167">
        <f t="shared" si="174"/>
        <v>2155.02</v>
      </c>
      <c r="X71" s="168" t="str">
        <f t="shared" si="160"/>
        <v>OK</v>
      </c>
      <c r="Y71" s="224">
        <f t="shared" si="161"/>
        <v>2155.02</v>
      </c>
      <c r="AA71" s="231"/>
      <c r="AB71" s="247" t="s">
        <v>122</v>
      </c>
      <c r="AC71" s="233"/>
      <c r="AD71" s="234"/>
      <c r="AE71" s="235"/>
      <c r="AF71" s="270"/>
      <c r="AG71" s="302">
        <f t="shared" si="175"/>
        <v>10260</v>
      </c>
      <c r="AH71" s="303">
        <f t="shared" si="176"/>
        <v>42643</v>
      </c>
      <c r="AI71" s="304">
        <f t="shared" si="177"/>
        <v>2155.02</v>
      </c>
      <c r="AJ71" s="305">
        <f t="shared" si="178"/>
        <v>2155.02</v>
      </c>
      <c r="AK71" s="306">
        <f t="shared" si="179"/>
        <v>0</v>
      </c>
      <c r="AL71" s="307">
        <f t="shared" si="180"/>
        <v>0</v>
      </c>
      <c r="AM71" s="308">
        <f t="shared" si="162"/>
        <v>0</v>
      </c>
      <c r="AN71" s="309">
        <f t="shared" si="184"/>
        <v>2155.02</v>
      </c>
      <c r="AO71" s="338">
        <f t="shared" si="163"/>
        <v>0</v>
      </c>
      <c r="AP71" s="339">
        <f t="shared" si="181"/>
        <v>2155.02</v>
      </c>
      <c r="AQ71" s="168" t="str">
        <f t="shared" si="164"/>
        <v>OK</v>
      </c>
      <c r="AR71" s="168" t="str">
        <f t="shared" si="165"/>
        <v>OK</v>
      </c>
      <c r="AS71" s="231">
        <f aca="true" t="shared" si="188" ref="AS71:AS127">A71</f>
        <v>61</v>
      </c>
      <c r="AT71" s="336" t="str">
        <f t="shared" si="158"/>
        <v>BIOREX COPALNIC</v>
      </c>
      <c r="AU71" s="337"/>
      <c r="AV71" s="337"/>
      <c r="AW71" s="368"/>
      <c r="AX71" s="369"/>
      <c r="AY71" s="395"/>
      <c r="AZ71" s="302">
        <f t="shared" si="182"/>
        <v>10260</v>
      </c>
      <c r="BA71" s="371">
        <f t="shared" si="183"/>
        <v>42643</v>
      </c>
      <c r="BB71" s="372">
        <f t="shared" si="166"/>
        <v>0</v>
      </c>
      <c r="BC71" s="373">
        <f t="shared" si="167"/>
        <v>0</v>
      </c>
    </row>
    <row r="72" spans="1:55" s="6" customFormat="1" ht="13.5">
      <c r="A72" s="41">
        <f t="shared" si="26"/>
        <v>62</v>
      </c>
      <c r="B72" s="83" t="str">
        <f t="shared" si="187"/>
        <v>TOTAL BIOREX</v>
      </c>
      <c r="C72" s="76"/>
      <c r="D72" s="85"/>
      <c r="E72" s="86"/>
      <c r="F72" s="57">
        <f aca="true" t="shared" si="189" ref="F72:N72">SUM(F69:F71)</f>
        <v>0</v>
      </c>
      <c r="G72" s="57">
        <f t="shared" si="189"/>
        <v>1537.9699999999998</v>
      </c>
      <c r="H72" s="57">
        <f t="shared" si="189"/>
        <v>0</v>
      </c>
      <c r="I72" s="123">
        <f t="shared" si="189"/>
        <v>1453.14</v>
      </c>
      <c r="J72" s="123">
        <f t="shared" si="189"/>
        <v>0</v>
      </c>
      <c r="K72" s="123">
        <f t="shared" si="189"/>
        <v>0</v>
      </c>
      <c r="L72" s="123">
        <f t="shared" si="189"/>
        <v>0</v>
      </c>
      <c r="M72" s="123">
        <f t="shared" si="189"/>
        <v>0</v>
      </c>
      <c r="N72" s="124">
        <f t="shared" si="189"/>
        <v>0</v>
      </c>
      <c r="O72" s="83" t="str">
        <f t="shared" si="159"/>
        <v>TOTAL BIOREX</v>
      </c>
      <c r="P72" s="125">
        <f aca="true" t="shared" si="190" ref="P72:U72">SUM(P69:P71)</f>
        <v>2991.11</v>
      </c>
      <c r="Q72" s="149">
        <f t="shared" si="190"/>
        <v>0</v>
      </c>
      <c r="R72" s="149">
        <f t="shared" si="190"/>
        <v>0</v>
      </c>
      <c r="S72" s="149">
        <f t="shared" si="190"/>
        <v>0</v>
      </c>
      <c r="T72" s="169">
        <f t="shared" si="190"/>
        <v>2991.11</v>
      </c>
      <c r="U72" s="170">
        <f t="shared" si="190"/>
        <v>0</v>
      </c>
      <c r="V72" s="171"/>
      <c r="W72" s="172">
        <f>SUM(W69:W71)</f>
        <v>2991.11</v>
      </c>
      <c r="X72" s="168" t="str">
        <f t="shared" si="160"/>
        <v>OK</v>
      </c>
      <c r="Y72" s="224">
        <f t="shared" si="161"/>
        <v>2991.11</v>
      </c>
      <c r="AA72" s="231"/>
      <c r="AB72" s="248" t="s">
        <v>123</v>
      </c>
      <c r="AC72" s="249"/>
      <c r="AD72" s="250"/>
      <c r="AE72" s="251"/>
      <c r="AF72" s="252"/>
      <c r="AG72" s="316"/>
      <c r="AH72" s="317"/>
      <c r="AI72" s="318">
        <f aca="true" t="shared" si="191" ref="AI72:AL72">SUM(AI69:AI71)</f>
        <v>2991.11</v>
      </c>
      <c r="AJ72" s="318">
        <f t="shared" si="191"/>
        <v>2991.11</v>
      </c>
      <c r="AK72" s="318">
        <f t="shared" si="191"/>
        <v>0</v>
      </c>
      <c r="AL72" s="319">
        <f t="shared" si="191"/>
        <v>0</v>
      </c>
      <c r="AM72" s="320">
        <f t="shared" si="162"/>
        <v>0</v>
      </c>
      <c r="AN72" s="321">
        <f t="shared" si="184"/>
        <v>2991.11</v>
      </c>
      <c r="AO72" s="346">
        <f t="shared" si="163"/>
        <v>0</v>
      </c>
      <c r="AP72" s="347">
        <f>SUM(AP69:AP71)</f>
        <v>2991.11</v>
      </c>
      <c r="AQ72" s="168" t="str">
        <f t="shared" si="164"/>
        <v>OK</v>
      </c>
      <c r="AR72" s="168" t="str">
        <f t="shared" si="165"/>
        <v>OK</v>
      </c>
      <c r="AS72" s="231">
        <f t="shared" si="188"/>
        <v>62</v>
      </c>
      <c r="AT72" s="498" t="str">
        <f t="shared" si="158"/>
        <v>TOTAL BIOREX</v>
      </c>
      <c r="AU72" s="499"/>
      <c r="AV72" s="499"/>
      <c r="AW72" s="520"/>
      <c r="AX72" s="521"/>
      <c r="AY72" s="522"/>
      <c r="AZ72" s="471"/>
      <c r="BA72" s="523"/>
      <c r="BB72" s="524">
        <f t="shared" si="166"/>
        <v>0</v>
      </c>
      <c r="BC72" s="525">
        <f t="shared" si="167"/>
        <v>0</v>
      </c>
    </row>
    <row r="73" spans="1:55" s="5" customFormat="1" ht="12.75">
      <c r="A73" s="41">
        <f t="shared" si="26"/>
        <v>63</v>
      </c>
      <c r="B73" s="63" t="str">
        <f t="shared" si="187"/>
        <v>CARDIO BAIA MARE</v>
      </c>
      <c r="C73" s="43" t="s">
        <v>124</v>
      </c>
      <c r="D73" s="43">
        <v>473</v>
      </c>
      <c r="E73" s="44">
        <v>42643</v>
      </c>
      <c r="F73" s="45">
        <v>5313</v>
      </c>
      <c r="G73" s="46">
        <v>1102.63</v>
      </c>
      <c r="H73" s="47">
        <v>2616.4</v>
      </c>
      <c r="I73" s="47">
        <v>5736.71</v>
      </c>
      <c r="J73" s="128"/>
      <c r="K73" s="128"/>
      <c r="L73" s="128"/>
      <c r="M73" s="128"/>
      <c r="N73" s="129"/>
      <c r="O73" s="63" t="str">
        <f t="shared" si="159"/>
        <v>CARDIO BAIA MARE</v>
      </c>
      <c r="P73" s="146">
        <f aca="true" t="shared" si="192" ref="P73:P76">SUM(F73:N73)</f>
        <v>14768.740000000002</v>
      </c>
      <c r="Q73" s="161"/>
      <c r="R73" s="162">
        <f>IF(P73-Q73-S73&gt;Y73,P73-Q73-S73-Y73,0)</f>
        <v>0</v>
      </c>
      <c r="S73" s="163"/>
      <c r="T73" s="164">
        <f>W73-U73</f>
        <v>14768.740000000002</v>
      </c>
      <c r="U73" s="165"/>
      <c r="V73" s="173"/>
      <c r="W73" s="167">
        <f>P73-Q73-R73-S73</f>
        <v>14768.740000000002</v>
      </c>
      <c r="X73" s="168" t="str">
        <f t="shared" si="160"/>
        <v>OK</v>
      </c>
      <c r="Y73" s="224">
        <f t="shared" si="161"/>
        <v>14768.740000000002</v>
      </c>
      <c r="AA73" s="231"/>
      <c r="AB73" s="247" t="s">
        <v>125</v>
      </c>
      <c r="AC73" s="233"/>
      <c r="AD73" s="234"/>
      <c r="AE73" s="235"/>
      <c r="AF73" s="270"/>
      <c r="AG73" s="302">
        <f>D73</f>
        <v>473</v>
      </c>
      <c r="AH73" s="303">
        <f>IF(E73=0,"0",E73)</f>
        <v>42643</v>
      </c>
      <c r="AI73" s="304">
        <f>P73</f>
        <v>14768.740000000002</v>
      </c>
      <c r="AJ73" s="305">
        <f>AI73-AK73</f>
        <v>14768.740000000002</v>
      </c>
      <c r="AK73" s="306">
        <f>S73</f>
        <v>0</v>
      </c>
      <c r="AL73" s="307">
        <f>Q73+R73</f>
        <v>0</v>
      </c>
      <c r="AM73" s="308">
        <f t="shared" si="162"/>
        <v>0</v>
      </c>
      <c r="AN73" s="309">
        <f t="shared" si="184"/>
        <v>14768.740000000002</v>
      </c>
      <c r="AO73" s="338">
        <f t="shared" si="163"/>
        <v>0</v>
      </c>
      <c r="AP73" s="339">
        <f>AJ73-AL73</f>
        <v>14768.740000000002</v>
      </c>
      <c r="AQ73" s="168" t="str">
        <f t="shared" si="164"/>
        <v>OK</v>
      </c>
      <c r="AR73" s="168" t="str">
        <f t="shared" si="165"/>
        <v>OK</v>
      </c>
      <c r="AS73" s="231">
        <f t="shared" si="188"/>
        <v>63</v>
      </c>
      <c r="AT73" s="500" t="str">
        <f t="shared" si="158"/>
        <v>CARDIO BAIA MARE</v>
      </c>
      <c r="AU73" s="501"/>
      <c r="AV73" s="501"/>
      <c r="AW73" s="526"/>
      <c r="AX73" s="527"/>
      <c r="AY73" s="528"/>
      <c r="AZ73" s="294">
        <f>D73</f>
        <v>473</v>
      </c>
      <c r="BA73" s="529">
        <f>IF(E73=0,"0",E73)</f>
        <v>42643</v>
      </c>
      <c r="BB73" s="530">
        <f t="shared" si="166"/>
        <v>0</v>
      </c>
      <c r="BC73" s="531">
        <f t="shared" si="167"/>
        <v>0</v>
      </c>
    </row>
    <row r="74" spans="1:55" s="5" customFormat="1" ht="12.75">
      <c r="A74" s="41">
        <f t="shared" si="26"/>
        <v>64</v>
      </c>
      <c r="B74" s="63" t="str">
        <f t="shared" si="187"/>
        <v>CARDIO BAITA</v>
      </c>
      <c r="C74" s="48" t="s">
        <v>126</v>
      </c>
      <c r="D74" s="48">
        <v>147</v>
      </c>
      <c r="E74" s="49">
        <v>42643</v>
      </c>
      <c r="F74" s="50"/>
      <c r="G74" s="51">
        <v>86.03</v>
      </c>
      <c r="H74" s="52"/>
      <c r="I74" s="52"/>
      <c r="J74" s="128"/>
      <c r="K74" s="128"/>
      <c r="L74" s="128"/>
      <c r="M74" s="128"/>
      <c r="N74" s="129"/>
      <c r="O74" s="63" t="str">
        <f t="shared" si="159"/>
        <v>CARDIO BAITA</v>
      </c>
      <c r="P74" s="122">
        <f t="shared" si="192"/>
        <v>86.03</v>
      </c>
      <c r="Q74" s="161"/>
      <c r="R74" s="162">
        <f>IF(P74-Q74-S74&gt;Y74,P74-Q74-S74-Y74,0)</f>
        <v>0</v>
      </c>
      <c r="S74" s="163"/>
      <c r="T74" s="164">
        <f>W74-U74</f>
        <v>86.03</v>
      </c>
      <c r="U74" s="165"/>
      <c r="V74" s="173"/>
      <c r="W74" s="167">
        <f>P74-Q74-R74-S74</f>
        <v>86.03</v>
      </c>
      <c r="X74" s="168" t="str">
        <f t="shared" si="160"/>
        <v>OK</v>
      </c>
      <c r="Y74" s="224">
        <f t="shared" si="161"/>
        <v>86.03</v>
      </c>
      <c r="AA74" s="231"/>
      <c r="AB74" s="247" t="s">
        <v>127</v>
      </c>
      <c r="AC74" s="233"/>
      <c r="AD74" s="234"/>
      <c r="AE74" s="235"/>
      <c r="AF74" s="270"/>
      <c r="AG74" s="302">
        <f>D74</f>
        <v>147</v>
      </c>
      <c r="AH74" s="303">
        <f>IF(E74=0,"0",E74)</f>
        <v>42643</v>
      </c>
      <c r="AI74" s="304">
        <f>P74</f>
        <v>86.03</v>
      </c>
      <c r="AJ74" s="305">
        <f>AI74-AK74</f>
        <v>86.03</v>
      </c>
      <c r="AK74" s="306">
        <f>S74</f>
        <v>0</v>
      </c>
      <c r="AL74" s="307">
        <f>Q74+R74</f>
        <v>0</v>
      </c>
      <c r="AM74" s="308">
        <f t="shared" si="162"/>
        <v>0</v>
      </c>
      <c r="AN74" s="309">
        <f t="shared" si="184"/>
        <v>86.03</v>
      </c>
      <c r="AO74" s="338">
        <f t="shared" si="163"/>
        <v>0</v>
      </c>
      <c r="AP74" s="339">
        <f>AJ74-AL74</f>
        <v>86.03</v>
      </c>
      <c r="AQ74" s="168" t="str">
        <f t="shared" si="164"/>
        <v>OK</v>
      </c>
      <c r="AR74" s="168" t="str">
        <f t="shared" si="165"/>
        <v>OK</v>
      </c>
      <c r="AS74" s="231">
        <f t="shared" si="188"/>
        <v>64</v>
      </c>
      <c r="AT74" s="336" t="str">
        <f t="shared" si="158"/>
        <v>CARDIO BAITA</v>
      </c>
      <c r="AU74" s="337"/>
      <c r="AV74" s="337"/>
      <c r="AW74" s="368"/>
      <c r="AX74" s="369"/>
      <c r="AY74" s="395"/>
      <c r="AZ74" s="302">
        <f>D74</f>
        <v>147</v>
      </c>
      <c r="BA74" s="371">
        <f>IF(E74=0,"0",E74)</f>
        <v>42643</v>
      </c>
      <c r="BB74" s="372">
        <f t="shared" si="166"/>
        <v>0</v>
      </c>
      <c r="BC74" s="373">
        <f t="shared" si="167"/>
        <v>0</v>
      </c>
    </row>
    <row r="75" spans="1:55" s="6" customFormat="1" ht="13.5">
      <c r="A75" s="41">
        <f t="shared" si="26"/>
        <v>65</v>
      </c>
      <c r="B75" s="66" t="str">
        <f t="shared" si="187"/>
        <v>TOTAL CARDIO</v>
      </c>
      <c r="C75" s="67"/>
      <c r="D75" s="68"/>
      <c r="E75" s="69"/>
      <c r="F75" s="70">
        <f aca="true" t="shared" si="193" ref="F75:U75">SUM(F73:F74)</f>
        <v>5313</v>
      </c>
      <c r="G75" s="70">
        <f t="shared" si="193"/>
        <v>1188.66</v>
      </c>
      <c r="H75" s="70">
        <f t="shared" si="193"/>
        <v>2616.4</v>
      </c>
      <c r="I75" s="130">
        <f t="shared" si="193"/>
        <v>5736.71</v>
      </c>
      <c r="J75" s="130">
        <f t="shared" si="193"/>
        <v>0</v>
      </c>
      <c r="K75" s="130">
        <f t="shared" si="193"/>
        <v>0</v>
      </c>
      <c r="L75" s="130">
        <f t="shared" si="193"/>
        <v>0</v>
      </c>
      <c r="M75" s="130">
        <f t="shared" si="193"/>
        <v>0</v>
      </c>
      <c r="N75" s="131">
        <f t="shared" si="193"/>
        <v>0</v>
      </c>
      <c r="O75" s="66" t="str">
        <f t="shared" si="159"/>
        <v>TOTAL CARDIO</v>
      </c>
      <c r="P75" s="417">
        <f t="shared" si="193"/>
        <v>14854.770000000002</v>
      </c>
      <c r="Q75" s="143">
        <f t="shared" si="193"/>
        <v>0</v>
      </c>
      <c r="R75" s="143">
        <f t="shared" si="193"/>
        <v>0</v>
      </c>
      <c r="S75" s="143">
        <f t="shared" si="193"/>
        <v>0</v>
      </c>
      <c r="T75" s="191">
        <f t="shared" si="193"/>
        <v>14854.770000000002</v>
      </c>
      <c r="U75" s="192">
        <f t="shared" si="193"/>
        <v>0</v>
      </c>
      <c r="V75" s="193"/>
      <c r="W75" s="194">
        <f>SUM(W73:W74)</f>
        <v>14854.770000000002</v>
      </c>
      <c r="X75" s="168" t="str">
        <f t="shared" si="160"/>
        <v>OK</v>
      </c>
      <c r="Y75" s="224">
        <f t="shared" si="161"/>
        <v>14854.770000000002</v>
      </c>
      <c r="AA75" s="231"/>
      <c r="AB75" s="439" t="s">
        <v>128</v>
      </c>
      <c r="AC75" s="440"/>
      <c r="AD75" s="441"/>
      <c r="AE75" s="442"/>
      <c r="AF75" s="443"/>
      <c r="AG75" s="471"/>
      <c r="AH75" s="472"/>
      <c r="AI75" s="473">
        <f aca="true" t="shared" si="194" ref="AI75:AL75">SUM(AI73:AI74)</f>
        <v>14854.770000000002</v>
      </c>
      <c r="AJ75" s="473">
        <f t="shared" si="194"/>
        <v>14854.770000000002</v>
      </c>
      <c r="AK75" s="473">
        <f t="shared" si="194"/>
        <v>0</v>
      </c>
      <c r="AL75" s="474">
        <f t="shared" si="194"/>
        <v>0</v>
      </c>
      <c r="AM75" s="475">
        <f t="shared" si="162"/>
        <v>0</v>
      </c>
      <c r="AN75" s="476">
        <f>T75:T83</f>
        <v>14854.770000000002</v>
      </c>
      <c r="AO75" s="346">
        <f t="shared" si="163"/>
        <v>0</v>
      </c>
      <c r="AP75" s="347">
        <f>SUM(AP73:AP74)</f>
        <v>14854.770000000002</v>
      </c>
      <c r="AQ75" s="168" t="str">
        <f t="shared" si="164"/>
        <v>OK</v>
      </c>
      <c r="AR75" s="168" t="str">
        <f t="shared" si="165"/>
        <v>OK</v>
      </c>
      <c r="AS75" s="231">
        <f t="shared" si="188"/>
        <v>65</v>
      </c>
      <c r="AT75" s="342" t="str">
        <f t="shared" si="158"/>
        <v>TOTAL CARDIO</v>
      </c>
      <c r="AU75" s="343"/>
      <c r="AV75" s="343"/>
      <c r="AW75" s="374"/>
      <c r="AX75" s="375"/>
      <c r="AY75" s="376"/>
      <c r="AZ75" s="310"/>
      <c r="BA75" s="377"/>
      <c r="BB75" s="378">
        <f t="shared" si="166"/>
        <v>0</v>
      </c>
      <c r="BC75" s="379">
        <f t="shared" si="167"/>
        <v>0</v>
      </c>
    </row>
    <row r="76" spans="1:55" s="5" customFormat="1" ht="12.75">
      <c r="A76" s="41">
        <f t="shared" si="26"/>
        <v>66</v>
      </c>
      <c r="B76" s="88" t="str">
        <f t="shared" si="187"/>
        <v>CATENA HYGEIA UNIRII</v>
      </c>
      <c r="C76" s="72" t="s">
        <v>129</v>
      </c>
      <c r="D76" s="72">
        <v>68100</v>
      </c>
      <c r="E76" s="73">
        <v>42643</v>
      </c>
      <c r="F76" s="40">
        <v>18515.24</v>
      </c>
      <c r="G76" s="39">
        <v>4250.4</v>
      </c>
      <c r="H76" s="40">
        <v>3452.3</v>
      </c>
      <c r="I76" s="40">
        <v>11561.28</v>
      </c>
      <c r="J76" s="40"/>
      <c r="K76" s="40"/>
      <c r="L76" s="40"/>
      <c r="M76" s="40"/>
      <c r="N76" s="40">
        <v>4653.36</v>
      </c>
      <c r="O76" s="88" t="str">
        <f t="shared" si="159"/>
        <v>CATENA HYGEIA UNIRII</v>
      </c>
      <c r="P76" s="146">
        <f t="shared" si="192"/>
        <v>42432.58</v>
      </c>
      <c r="Q76" s="424"/>
      <c r="R76" s="176">
        <f aca="true" t="shared" si="195" ref="R76:R82">IF(P76-Q76-S76&gt;Y76,P76-Q76-S76-Y76,0)</f>
        <v>0</v>
      </c>
      <c r="S76" s="175"/>
      <c r="T76" s="177">
        <f aca="true" t="shared" si="196" ref="T76:T82">W76-U76</f>
        <v>42432.58</v>
      </c>
      <c r="U76" s="178"/>
      <c r="V76" s="179"/>
      <c r="W76" s="180">
        <f aca="true" t="shared" si="197" ref="W76:W82">P76-Q76-R76-S76</f>
        <v>42432.58</v>
      </c>
      <c r="X76" s="168" t="str">
        <f t="shared" si="160"/>
        <v>OK</v>
      </c>
      <c r="Y76" s="224">
        <f t="shared" si="161"/>
        <v>42432.58</v>
      </c>
      <c r="AA76" s="231"/>
      <c r="AB76" s="444" t="s">
        <v>130</v>
      </c>
      <c r="AC76" s="445"/>
      <c r="AD76" s="445"/>
      <c r="AE76" s="446"/>
      <c r="AF76" s="230"/>
      <c r="AG76" s="294">
        <f aca="true" t="shared" si="198" ref="AG76:AG82">D76</f>
        <v>68100</v>
      </c>
      <c r="AH76" s="295">
        <f aca="true" t="shared" si="199" ref="AH76:AH82">IF(E76=0,"0",E76)</f>
        <v>42643</v>
      </c>
      <c r="AI76" s="296">
        <f aca="true" t="shared" si="200" ref="AI76:AI82">P76</f>
        <v>42432.58</v>
      </c>
      <c r="AJ76" s="297">
        <f aca="true" t="shared" si="201" ref="AJ76:AJ82">AI76-AK76</f>
        <v>42432.58</v>
      </c>
      <c r="AK76" s="298">
        <f aca="true" t="shared" si="202" ref="AK76:AK82">S76</f>
        <v>0</v>
      </c>
      <c r="AL76" s="299">
        <f aca="true" t="shared" si="203" ref="AL76:AL82">Q76+R76</f>
        <v>0</v>
      </c>
      <c r="AM76" s="300">
        <f t="shared" si="162"/>
        <v>0</v>
      </c>
      <c r="AN76" s="301">
        <f aca="true" t="shared" si="204" ref="AN76:AN82">T76:T76</f>
        <v>42432.58</v>
      </c>
      <c r="AO76" s="338">
        <f t="shared" si="163"/>
        <v>0</v>
      </c>
      <c r="AP76" s="339">
        <f aca="true" t="shared" si="205" ref="AP76:AP82">AJ76-AL76</f>
        <v>42432.58</v>
      </c>
      <c r="AQ76" s="168" t="str">
        <f t="shared" si="164"/>
        <v>OK</v>
      </c>
      <c r="AR76" s="168" t="str">
        <f t="shared" si="165"/>
        <v>OK</v>
      </c>
      <c r="AS76" s="231">
        <f t="shared" si="188"/>
        <v>66</v>
      </c>
      <c r="AT76" s="502" t="str">
        <f t="shared" si="158"/>
        <v>CATENA HYGEIA UNIRII</v>
      </c>
      <c r="AU76" s="503"/>
      <c r="AV76" s="503"/>
      <c r="AW76" s="503"/>
      <c r="AX76" s="532"/>
      <c r="AY76" s="370"/>
      <c r="AZ76" s="294">
        <f aca="true" t="shared" si="206" ref="AZ76:AZ82">D76</f>
        <v>68100</v>
      </c>
      <c r="BA76" s="529">
        <f aca="true" t="shared" si="207" ref="BA76:BA82">IF(E76=0,"0",E76)</f>
        <v>42643</v>
      </c>
      <c r="BB76" s="530">
        <f t="shared" si="166"/>
        <v>0</v>
      </c>
      <c r="BC76" s="531">
        <f t="shared" si="167"/>
        <v>0</v>
      </c>
    </row>
    <row r="77" spans="1:55" s="5" customFormat="1" ht="12.75">
      <c r="A77" s="41">
        <f aca="true" t="shared" si="208" ref="A77:A140">A76+1</f>
        <v>67</v>
      </c>
      <c r="B77" s="63" t="str">
        <f t="shared" si="187"/>
        <v>CATENA HYGEIA ANDREI MURESANU</v>
      </c>
      <c r="C77" s="74" t="s">
        <v>129</v>
      </c>
      <c r="D77" s="74">
        <v>73116</v>
      </c>
      <c r="E77" s="399">
        <v>42643</v>
      </c>
      <c r="F77" s="75">
        <v>21482.22</v>
      </c>
      <c r="G77" s="400">
        <v>1875.86</v>
      </c>
      <c r="H77" s="75">
        <v>2658.48</v>
      </c>
      <c r="I77" s="75">
        <v>8216.83</v>
      </c>
      <c r="J77" s="75"/>
      <c r="K77" s="75"/>
      <c r="L77" s="75"/>
      <c r="M77" s="75"/>
      <c r="N77" s="75">
        <v>1566.95</v>
      </c>
      <c r="O77" s="63" t="str">
        <f t="shared" si="159"/>
        <v>CATENA HYGEIA ANDREI MURESANU</v>
      </c>
      <c r="P77" s="122">
        <f aca="true" t="shared" si="209" ref="P77:P82">SUM(F77:N77)</f>
        <v>35800.34</v>
      </c>
      <c r="Q77" s="161"/>
      <c r="R77" s="162">
        <f t="shared" si="195"/>
        <v>0</v>
      </c>
      <c r="S77" s="163"/>
      <c r="T77" s="164">
        <f t="shared" si="196"/>
        <v>35800.34</v>
      </c>
      <c r="U77" s="165"/>
      <c r="V77" s="173"/>
      <c r="W77" s="167">
        <f t="shared" si="197"/>
        <v>35800.34</v>
      </c>
      <c r="X77" s="168" t="str">
        <f t="shared" si="160"/>
        <v>OK</v>
      </c>
      <c r="Y77" s="224">
        <f t="shared" si="161"/>
        <v>35800.34</v>
      </c>
      <c r="AA77" s="231"/>
      <c r="AB77" s="447" t="s">
        <v>131</v>
      </c>
      <c r="AC77" s="448"/>
      <c r="AD77" s="448"/>
      <c r="AE77" s="449"/>
      <c r="AF77" s="257"/>
      <c r="AG77" s="302">
        <f t="shared" si="198"/>
        <v>73116</v>
      </c>
      <c r="AH77" s="303">
        <f t="shared" si="199"/>
        <v>42643</v>
      </c>
      <c r="AI77" s="304">
        <f t="shared" si="200"/>
        <v>35800.34</v>
      </c>
      <c r="AJ77" s="305">
        <f t="shared" si="201"/>
        <v>35800.34</v>
      </c>
      <c r="AK77" s="306">
        <f t="shared" si="202"/>
        <v>0</v>
      </c>
      <c r="AL77" s="307">
        <f t="shared" si="203"/>
        <v>0</v>
      </c>
      <c r="AM77" s="308">
        <f t="shared" si="162"/>
        <v>0</v>
      </c>
      <c r="AN77" s="309">
        <f t="shared" si="204"/>
        <v>35800.34</v>
      </c>
      <c r="AO77" s="338">
        <f t="shared" si="163"/>
        <v>0</v>
      </c>
      <c r="AP77" s="339">
        <f t="shared" si="205"/>
        <v>35800.34</v>
      </c>
      <c r="AQ77" s="168" t="str">
        <f t="shared" si="164"/>
        <v>OK</v>
      </c>
      <c r="AR77" s="168" t="str">
        <f t="shared" si="165"/>
        <v>OK</v>
      </c>
      <c r="AS77" s="231">
        <f t="shared" si="188"/>
        <v>67</v>
      </c>
      <c r="AT77" s="504" t="str">
        <f t="shared" si="158"/>
        <v>CATENA HYGEIA ANDREI MURESANU</v>
      </c>
      <c r="AU77" s="505"/>
      <c r="AV77" s="505"/>
      <c r="AW77" s="505"/>
      <c r="AX77" s="533"/>
      <c r="AY77" s="382"/>
      <c r="AZ77" s="302">
        <f t="shared" si="206"/>
        <v>73116</v>
      </c>
      <c r="BA77" s="371">
        <f t="shared" si="207"/>
        <v>42643</v>
      </c>
      <c r="BB77" s="372">
        <f t="shared" si="166"/>
        <v>0</v>
      </c>
      <c r="BC77" s="373">
        <f t="shared" si="167"/>
        <v>0</v>
      </c>
    </row>
    <row r="78" spans="1:55" s="5" customFormat="1" ht="12.75">
      <c r="A78" s="41">
        <f t="shared" si="208"/>
        <v>68</v>
      </c>
      <c r="B78" s="63" t="str">
        <f t="shared" si="187"/>
        <v>CATENA HYGEIA BUC.32</v>
      </c>
      <c r="C78" s="74" t="s">
        <v>129</v>
      </c>
      <c r="D78" s="74">
        <v>93045</v>
      </c>
      <c r="E78" s="399">
        <v>42643</v>
      </c>
      <c r="F78" s="75">
        <v>8220.99</v>
      </c>
      <c r="G78" s="400">
        <v>1498.17</v>
      </c>
      <c r="H78" s="75">
        <v>5202.44</v>
      </c>
      <c r="I78" s="75">
        <v>15949.21</v>
      </c>
      <c r="J78" s="75"/>
      <c r="K78" s="75">
        <v>420.54</v>
      </c>
      <c r="L78" s="75"/>
      <c r="M78" s="75"/>
      <c r="N78" s="75">
        <v>2136.47</v>
      </c>
      <c r="O78" s="63" t="str">
        <f t="shared" si="159"/>
        <v>CATENA HYGEIA BUC.32</v>
      </c>
      <c r="P78" s="122">
        <f t="shared" si="209"/>
        <v>33427.82</v>
      </c>
      <c r="Q78" s="161"/>
      <c r="R78" s="162">
        <f t="shared" si="195"/>
        <v>0</v>
      </c>
      <c r="S78" s="163"/>
      <c r="T78" s="164">
        <f t="shared" si="196"/>
        <v>33427.82</v>
      </c>
      <c r="U78" s="165"/>
      <c r="V78" s="173"/>
      <c r="W78" s="167">
        <f t="shared" si="197"/>
        <v>33427.82</v>
      </c>
      <c r="X78" s="168" t="str">
        <f t="shared" si="160"/>
        <v>OK</v>
      </c>
      <c r="Y78" s="224">
        <f t="shared" si="161"/>
        <v>33427.82</v>
      </c>
      <c r="AA78" s="231"/>
      <c r="AB78" s="447" t="s">
        <v>132</v>
      </c>
      <c r="AC78" s="448"/>
      <c r="AD78" s="448"/>
      <c r="AE78" s="449"/>
      <c r="AF78" s="257"/>
      <c r="AG78" s="302">
        <f t="shared" si="198"/>
        <v>93045</v>
      </c>
      <c r="AH78" s="303">
        <f t="shared" si="199"/>
        <v>42643</v>
      </c>
      <c r="AI78" s="304">
        <f t="shared" si="200"/>
        <v>33427.82</v>
      </c>
      <c r="AJ78" s="305">
        <f t="shared" si="201"/>
        <v>33427.82</v>
      </c>
      <c r="AK78" s="306">
        <f t="shared" si="202"/>
        <v>0</v>
      </c>
      <c r="AL78" s="307">
        <f t="shared" si="203"/>
        <v>0</v>
      </c>
      <c r="AM78" s="308">
        <f t="shared" si="162"/>
        <v>0</v>
      </c>
      <c r="AN78" s="309">
        <f t="shared" si="204"/>
        <v>33427.82</v>
      </c>
      <c r="AO78" s="338">
        <f t="shared" si="163"/>
        <v>0</v>
      </c>
      <c r="AP78" s="339">
        <f t="shared" si="205"/>
        <v>33427.82</v>
      </c>
      <c r="AQ78" s="168" t="str">
        <f t="shared" si="164"/>
        <v>OK</v>
      </c>
      <c r="AR78" s="168" t="str">
        <f t="shared" si="165"/>
        <v>OK</v>
      </c>
      <c r="AS78" s="231">
        <f t="shared" si="188"/>
        <v>68</v>
      </c>
      <c r="AT78" s="504" t="str">
        <f t="shared" si="158"/>
        <v>CATENA HYGEIA BUC.32</v>
      </c>
      <c r="AU78" s="505"/>
      <c r="AV78" s="505"/>
      <c r="AW78" s="505"/>
      <c r="AX78" s="533"/>
      <c r="AY78" s="382"/>
      <c r="AZ78" s="302">
        <f t="shared" si="206"/>
        <v>93045</v>
      </c>
      <c r="BA78" s="371">
        <f t="shared" si="207"/>
        <v>42643</v>
      </c>
      <c r="BB78" s="372">
        <f t="shared" si="166"/>
        <v>0</v>
      </c>
      <c r="BC78" s="373">
        <f t="shared" si="167"/>
        <v>0</v>
      </c>
    </row>
    <row r="79" spans="1:55" s="5" customFormat="1" ht="12.75">
      <c r="A79" s="41">
        <f t="shared" si="208"/>
        <v>69</v>
      </c>
      <c r="B79" s="63" t="str">
        <f t="shared" si="187"/>
        <v>CATENA HYGEIA BS GUTINULUI</v>
      </c>
      <c r="C79" s="74" t="s">
        <v>129</v>
      </c>
      <c r="D79" s="74">
        <v>71099</v>
      </c>
      <c r="E79" s="399">
        <v>42643</v>
      </c>
      <c r="F79" s="75">
        <v>1071.37</v>
      </c>
      <c r="G79" s="400">
        <v>2386.34</v>
      </c>
      <c r="H79" s="75">
        <v>962.05</v>
      </c>
      <c r="I79" s="75">
        <v>8613.88</v>
      </c>
      <c r="J79" s="75"/>
      <c r="K79" s="75"/>
      <c r="L79" s="75"/>
      <c r="M79" s="75"/>
      <c r="N79" s="75"/>
      <c r="O79" s="63" t="str">
        <f t="shared" si="159"/>
        <v>CATENA HYGEIA BS GUTINULUI</v>
      </c>
      <c r="P79" s="122">
        <f t="shared" si="209"/>
        <v>13033.64</v>
      </c>
      <c r="Q79" s="161"/>
      <c r="R79" s="162">
        <f t="shared" si="195"/>
        <v>0</v>
      </c>
      <c r="S79" s="163"/>
      <c r="T79" s="164">
        <f t="shared" si="196"/>
        <v>13033.64</v>
      </c>
      <c r="U79" s="165"/>
      <c r="V79" s="173"/>
      <c r="W79" s="167">
        <f t="shared" si="197"/>
        <v>13033.64</v>
      </c>
      <c r="X79" s="168" t="str">
        <f t="shared" si="160"/>
        <v>OK</v>
      </c>
      <c r="Y79" s="224">
        <f t="shared" si="161"/>
        <v>13033.64</v>
      </c>
      <c r="AA79" s="231"/>
      <c r="AB79" s="447" t="s">
        <v>133</v>
      </c>
      <c r="AC79" s="448"/>
      <c r="AD79" s="448"/>
      <c r="AE79" s="449"/>
      <c r="AF79" s="257"/>
      <c r="AG79" s="302">
        <f t="shared" si="198"/>
        <v>71099</v>
      </c>
      <c r="AH79" s="303">
        <f t="shared" si="199"/>
        <v>42643</v>
      </c>
      <c r="AI79" s="304">
        <f t="shared" si="200"/>
        <v>13033.64</v>
      </c>
      <c r="AJ79" s="305">
        <f t="shared" si="201"/>
        <v>13033.64</v>
      </c>
      <c r="AK79" s="306">
        <f t="shared" si="202"/>
        <v>0</v>
      </c>
      <c r="AL79" s="307">
        <f t="shared" si="203"/>
        <v>0</v>
      </c>
      <c r="AM79" s="308">
        <f t="shared" si="162"/>
        <v>0</v>
      </c>
      <c r="AN79" s="309">
        <f t="shared" si="204"/>
        <v>13033.64</v>
      </c>
      <c r="AO79" s="338">
        <f t="shared" si="163"/>
        <v>0</v>
      </c>
      <c r="AP79" s="339">
        <f t="shared" si="205"/>
        <v>13033.64</v>
      </c>
      <c r="AQ79" s="168" t="str">
        <f t="shared" si="164"/>
        <v>OK</v>
      </c>
      <c r="AR79" s="168" t="str">
        <f t="shared" si="165"/>
        <v>OK</v>
      </c>
      <c r="AS79" s="231">
        <f t="shared" si="188"/>
        <v>69</v>
      </c>
      <c r="AT79" s="504" t="str">
        <f aca="true" t="shared" si="210" ref="AT79:AT94">AB79</f>
        <v>CATENA HYGEIA BS GUTINULUI</v>
      </c>
      <c r="AU79" s="505"/>
      <c r="AV79" s="505"/>
      <c r="AW79" s="505"/>
      <c r="AX79" s="533"/>
      <c r="AY79" s="382"/>
      <c r="AZ79" s="302">
        <f t="shared" si="206"/>
        <v>71099</v>
      </c>
      <c r="BA79" s="371">
        <f t="shared" si="207"/>
        <v>42643</v>
      </c>
      <c r="BB79" s="372">
        <f t="shared" si="166"/>
        <v>0</v>
      </c>
      <c r="BC79" s="373">
        <f t="shared" si="167"/>
        <v>0</v>
      </c>
    </row>
    <row r="80" spans="1:55" s="5" customFormat="1" ht="12.75">
      <c r="A80" s="41">
        <f t="shared" si="208"/>
        <v>70</v>
      </c>
      <c r="B80" s="63" t="str">
        <f t="shared" si="187"/>
        <v>CATENA HYGEIA BORSA INDEPENDENTEI</v>
      </c>
      <c r="C80" s="74" t="s">
        <v>129</v>
      </c>
      <c r="D80" s="74">
        <v>69081</v>
      </c>
      <c r="E80" s="399">
        <v>42643</v>
      </c>
      <c r="F80" s="75"/>
      <c r="G80" s="400">
        <v>1905.07</v>
      </c>
      <c r="H80" s="75"/>
      <c r="I80" s="75">
        <v>1619.21</v>
      </c>
      <c r="J80" s="75"/>
      <c r="K80" s="75"/>
      <c r="L80" s="75"/>
      <c r="M80" s="75"/>
      <c r="N80" s="75">
        <v>273.56</v>
      </c>
      <c r="O80" s="63" t="str">
        <f t="shared" si="159"/>
        <v>CATENA HYGEIA BORSA INDEPENDENTEI</v>
      </c>
      <c r="P80" s="122">
        <f t="shared" si="209"/>
        <v>3797.8399999999997</v>
      </c>
      <c r="Q80" s="161"/>
      <c r="R80" s="162">
        <f t="shared" si="195"/>
        <v>0</v>
      </c>
      <c r="S80" s="163"/>
      <c r="T80" s="164">
        <f t="shared" si="196"/>
        <v>3797.8399999999997</v>
      </c>
      <c r="U80" s="165"/>
      <c r="V80" s="173"/>
      <c r="W80" s="167">
        <f t="shared" si="197"/>
        <v>3797.8399999999997</v>
      </c>
      <c r="X80" s="168" t="str">
        <f t="shared" si="160"/>
        <v>OK</v>
      </c>
      <c r="Y80" s="224">
        <f t="shared" si="161"/>
        <v>3797.8399999999997</v>
      </c>
      <c r="AA80" s="231"/>
      <c r="AB80" s="447" t="s">
        <v>134</v>
      </c>
      <c r="AC80" s="448"/>
      <c r="AD80" s="448"/>
      <c r="AE80" s="449"/>
      <c r="AF80" s="257"/>
      <c r="AG80" s="302">
        <f t="shared" si="198"/>
        <v>69081</v>
      </c>
      <c r="AH80" s="303">
        <f t="shared" si="199"/>
        <v>42643</v>
      </c>
      <c r="AI80" s="304">
        <f t="shared" si="200"/>
        <v>3797.8399999999997</v>
      </c>
      <c r="AJ80" s="305">
        <f t="shared" si="201"/>
        <v>3797.8399999999997</v>
      </c>
      <c r="AK80" s="306">
        <f t="shared" si="202"/>
        <v>0</v>
      </c>
      <c r="AL80" s="307">
        <f t="shared" si="203"/>
        <v>0</v>
      </c>
      <c r="AM80" s="308">
        <f t="shared" si="162"/>
        <v>0</v>
      </c>
      <c r="AN80" s="309">
        <f t="shared" si="204"/>
        <v>3797.8399999999997</v>
      </c>
      <c r="AO80" s="338">
        <f t="shared" si="163"/>
        <v>0</v>
      </c>
      <c r="AP80" s="339">
        <f t="shared" si="205"/>
        <v>3797.8399999999997</v>
      </c>
      <c r="AQ80" s="168" t="str">
        <f t="shared" si="164"/>
        <v>OK</v>
      </c>
      <c r="AR80" s="168" t="str">
        <f t="shared" si="165"/>
        <v>OK</v>
      </c>
      <c r="AS80" s="231">
        <f t="shared" si="188"/>
        <v>70</v>
      </c>
      <c r="AT80" s="504" t="str">
        <f t="shared" si="210"/>
        <v>CATENA HYGEIA BORSA INDEPENDENTEI</v>
      </c>
      <c r="AU80" s="505"/>
      <c r="AV80" s="505"/>
      <c r="AW80" s="505"/>
      <c r="AX80" s="533"/>
      <c r="AY80" s="382"/>
      <c r="AZ80" s="302">
        <f t="shared" si="206"/>
        <v>69081</v>
      </c>
      <c r="BA80" s="371">
        <f t="shared" si="207"/>
        <v>42643</v>
      </c>
      <c r="BB80" s="372">
        <f t="shared" si="166"/>
        <v>0</v>
      </c>
      <c r="BC80" s="373">
        <f t="shared" si="167"/>
        <v>0</v>
      </c>
    </row>
    <row r="81" spans="1:55" s="5" customFormat="1" ht="12.75">
      <c r="A81" s="41">
        <f t="shared" si="208"/>
        <v>71</v>
      </c>
      <c r="B81" s="63" t="str">
        <f t="shared" si="187"/>
        <v>CATENA HYGEIA BORSA VICTORIEI</v>
      </c>
      <c r="C81" s="74" t="s">
        <v>129</v>
      </c>
      <c r="D81" s="74">
        <v>70090</v>
      </c>
      <c r="E81" s="399">
        <v>42643</v>
      </c>
      <c r="F81" s="75">
        <v>1960.56</v>
      </c>
      <c r="G81" s="400">
        <v>921.18</v>
      </c>
      <c r="H81" s="75">
        <v>468.03</v>
      </c>
      <c r="I81" s="75">
        <v>15108.9</v>
      </c>
      <c r="J81" s="75"/>
      <c r="K81" s="75"/>
      <c r="L81" s="75"/>
      <c r="M81" s="75"/>
      <c r="N81" s="75">
        <v>1614.44</v>
      </c>
      <c r="O81" s="63" t="str">
        <f t="shared" si="159"/>
        <v>CATENA HYGEIA BORSA VICTORIEI</v>
      </c>
      <c r="P81" s="122">
        <f t="shared" si="209"/>
        <v>20073.109999999997</v>
      </c>
      <c r="Q81" s="161"/>
      <c r="R81" s="162">
        <f t="shared" si="195"/>
        <v>0</v>
      </c>
      <c r="S81" s="163"/>
      <c r="T81" s="164">
        <f t="shared" si="196"/>
        <v>20073.109999999997</v>
      </c>
      <c r="U81" s="165"/>
      <c r="V81" s="173"/>
      <c r="W81" s="167">
        <f t="shared" si="197"/>
        <v>20073.109999999997</v>
      </c>
      <c r="X81" s="168" t="str">
        <f t="shared" si="160"/>
        <v>OK</v>
      </c>
      <c r="Y81" s="224">
        <f t="shared" si="161"/>
        <v>20073.109999999997</v>
      </c>
      <c r="AA81" s="231"/>
      <c r="AB81" s="447" t="s">
        <v>135</v>
      </c>
      <c r="AC81" s="448"/>
      <c r="AD81" s="448"/>
      <c r="AE81" s="449"/>
      <c r="AF81" s="257"/>
      <c r="AG81" s="302">
        <f t="shared" si="198"/>
        <v>70090</v>
      </c>
      <c r="AH81" s="303">
        <f t="shared" si="199"/>
        <v>42643</v>
      </c>
      <c r="AI81" s="304">
        <f t="shared" si="200"/>
        <v>20073.109999999997</v>
      </c>
      <c r="AJ81" s="305">
        <f t="shared" si="201"/>
        <v>20073.109999999997</v>
      </c>
      <c r="AK81" s="306">
        <f t="shared" si="202"/>
        <v>0</v>
      </c>
      <c r="AL81" s="307">
        <f t="shared" si="203"/>
        <v>0</v>
      </c>
      <c r="AM81" s="308">
        <f t="shared" si="162"/>
        <v>0</v>
      </c>
      <c r="AN81" s="309">
        <f t="shared" si="204"/>
        <v>20073.109999999997</v>
      </c>
      <c r="AO81" s="338">
        <f t="shared" si="163"/>
        <v>0</v>
      </c>
      <c r="AP81" s="339">
        <f t="shared" si="205"/>
        <v>20073.109999999997</v>
      </c>
      <c r="AQ81" s="168" t="str">
        <f t="shared" si="164"/>
        <v>OK</v>
      </c>
      <c r="AR81" s="168" t="str">
        <f t="shared" si="165"/>
        <v>OK</v>
      </c>
      <c r="AS81" s="231">
        <f t="shared" si="188"/>
        <v>71</v>
      </c>
      <c r="AT81" s="504" t="str">
        <f t="shared" si="210"/>
        <v>CATENA HYGEIA BORSA VICTORIEI</v>
      </c>
      <c r="AU81" s="505"/>
      <c r="AV81" s="505"/>
      <c r="AW81" s="505"/>
      <c r="AX81" s="533"/>
      <c r="AY81" s="382"/>
      <c r="AZ81" s="302">
        <f t="shared" si="206"/>
        <v>70090</v>
      </c>
      <c r="BA81" s="371">
        <f t="shared" si="207"/>
        <v>42643</v>
      </c>
      <c r="BB81" s="372">
        <f t="shared" si="166"/>
        <v>0</v>
      </c>
      <c r="BC81" s="373">
        <f t="shared" si="167"/>
        <v>0</v>
      </c>
    </row>
    <row r="82" spans="1:55" s="5" customFormat="1" ht="12.75">
      <c r="A82" s="41">
        <f t="shared" si="208"/>
        <v>72</v>
      </c>
      <c r="B82" s="63" t="str">
        <f t="shared" si="187"/>
        <v>CATENA HYGEIA VISEU</v>
      </c>
      <c r="C82" s="74" t="s">
        <v>129</v>
      </c>
      <c r="D82" s="74">
        <v>72097</v>
      </c>
      <c r="E82" s="399">
        <v>42643</v>
      </c>
      <c r="F82" s="75">
        <v>202.57</v>
      </c>
      <c r="G82" s="400">
        <v>2917.54</v>
      </c>
      <c r="H82" s="75">
        <v>2902.27</v>
      </c>
      <c r="I82" s="75">
        <v>18819.61</v>
      </c>
      <c r="J82" s="75"/>
      <c r="K82" s="75"/>
      <c r="L82" s="75"/>
      <c r="M82" s="75"/>
      <c r="N82" s="75"/>
      <c r="O82" s="63" t="str">
        <f t="shared" si="159"/>
        <v>CATENA HYGEIA VISEU</v>
      </c>
      <c r="P82" s="122">
        <f t="shared" si="209"/>
        <v>24841.99</v>
      </c>
      <c r="Q82" s="161"/>
      <c r="R82" s="162">
        <f t="shared" si="195"/>
        <v>0</v>
      </c>
      <c r="S82" s="163"/>
      <c r="T82" s="164">
        <f t="shared" si="196"/>
        <v>24841.99</v>
      </c>
      <c r="U82" s="165"/>
      <c r="V82" s="173"/>
      <c r="W82" s="167">
        <f t="shared" si="197"/>
        <v>24841.99</v>
      </c>
      <c r="X82" s="168" t="str">
        <f t="shared" si="160"/>
        <v>OK</v>
      </c>
      <c r="Y82" s="224">
        <f t="shared" si="161"/>
        <v>24841.99</v>
      </c>
      <c r="AA82" s="231"/>
      <c r="AB82" s="447" t="s">
        <v>136</v>
      </c>
      <c r="AC82" s="448"/>
      <c r="AD82" s="448"/>
      <c r="AE82" s="449"/>
      <c r="AF82" s="257"/>
      <c r="AG82" s="302">
        <f t="shared" si="198"/>
        <v>72097</v>
      </c>
      <c r="AH82" s="303">
        <f t="shared" si="199"/>
        <v>42643</v>
      </c>
      <c r="AI82" s="304">
        <f t="shared" si="200"/>
        <v>24841.99</v>
      </c>
      <c r="AJ82" s="305">
        <f t="shared" si="201"/>
        <v>24841.99</v>
      </c>
      <c r="AK82" s="306">
        <f t="shared" si="202"/>
        <v>0</v>
      </c>
      <c r="AL82" s="307">
        <f t="shared" si="203"/>
        <v>0</v>
      </c>
      <c r="AM82" s="308">
        <f t="shared" si="162"/>
        <v>0</v>
      </c>
      <c r="AN82" s="309">
        <f t="shared" si="204"/>
        <v>24841.99</v>
      </c>
      <c r="AO82" s="338">
        <f t="shared" si="163"/>
        <v>0</v>
      </c>
      <c r="AP82" s="339">
        <f t="shared" si="205"/>
        <v>24841.99</v>
      </c>
      <c r="AQ82" s="168" t="str">
        <f t="shared" si="164"/>
        <v>OK</v>
      </c>
      <c r="AR82" s="168" t="str">
        <f t="shared" si="165"/>
        <v>OK</v>
      </c>
      <c r="AS82" s="231">
        <f t="shared" si="188"/>
        <v>72</v>
      </c>
      <c r="AT82" s="504" t="str">
        <f t="shared" si="210"/>
        <v>CATENA HYGEIA VISEU</v>
      </c>
      <c r="AU82" s="505"/>
      <c r="AV82" s="505"/>
      <c r="AW82" s="505"/>
      <c r="AX82" s="533"/>
      <c r="AY82" s="382"/>
      <c r="AZ82" s="302">
        <f t="shared" si="206"/>
        <v>72097</v>
      </c>
      <c r="BA82" s="371">
        <f t="shared" si="207"/>
        <v>42643</v>
      </c>
      <c r="BB82" s="372">
        <f t="shared" si="166"/>
        <v>0</v>
      </c>
      <c r="BC82" s="373">
        <f t="shared" si="167"/>
        <v>0</v>
      </c>
    </row>
    <row r="83" spans="1:55" s="6" customFormat="1" ht="13.5">
      <c r="A83" s="41">
        <f t="shared" si="208"/>
        <v>73</v>
      </c>
      <c r="B83" s="53" t="str">
        <f t="shared" si="187"/>
        <v>TOTAL CATENA HYGEIA</v>
      </c>
      <c r="C83" s="398"/>
      <c r="D83" s="55"/>
      <c r="E83" s="56"/>
      <c r="F83" s="100">
        <f aca="true" t="shared" si="211" ref="F83:U83">SUM(F76:F82)</f>
        <v>51452.950000000004</v>
      </c>
      <c r="G83" s="100">
        <f t="shared" si="211"/>
        <v>15754.560000000001</v>
      </c>
      <c r="H83" s="100">
        <f t="shared" si="211"/>
        <v>15645.570000000002</v>
      </c>
      <c r="I83" s="147">
        <f t="shared" si="211"/>
        <v>79888.92</v>
      </c>
      <c r="J83" s="147">
        <f t="shared" si="211"/>
        <v>0</v>
      </c>
      <c r="K83" s="147">
        <f t="shared" si="211"/>
        <v>420.54</v>
      </c>
      <c r="L83" s="147">
        <f t="shared" si="211"/>
        <v>0</v>
      </c>
      <c r="M83" s="147">
        <f t="shared" si="211"/>
        <v>0</v>
      </c>
      <c r="N83" s="148">
        <f t="shared" si="211"/>
        <v>10244.779999999999</v>
      </c>
      <c r="O83" s="53" t="str">
        <f t="shared" si="159"/>
        <v>TOTAL CATENA HYGEIA</v>
      </c>
      <c r="P83" s="418">
        <f t="shared" si="211"/>
        <v>173407.31999999998</v>
      </c>
      <c r="Q83" s="141">
        <f t="shared" si="211"/>
        <v>0</v>
      </c>
      <c r="R83" s="141">
        <f t="shared" si="211"/>
        <v>0</v>
      </c>
      <c r="S83" s="141">
        <f t="shared" si="211"/>
        <v>0</v>
      </c>
      <c r="T83" s="181">
        <f t="shared" si="211"/>
        <v>173407.31999999998</v>
      </c>
      <c r="U83" s="182">
        <f t="shared" si="211"/>
        <v>0</v>
      </c>
      <c r="V83" s="183"/>
      <c r="W83" s="184">
        <f>SUM(W76:W82)</f>
        <v>173407.31999999998</v>
      </c>
      <c r="X83" s="168" t="str">
        <f t="shared" si="160"/>
        <v>OK</v>
      </c>
      <c r="Y83" s="224">
        <f t="shared" si="161"/>
        <v>173407.31999999998</v>
      </c>
      <c r="AA83" s="231"/>
      <c r="AB83" s="450" t="s">
        <v>137</v>
      </c>
      <c r="AC83" s="451"/>
      <c r="AD83" s="451"/>
      <c r="AE83" s="452"/>
      <c r="AF83" s="453"/>
      <c r="AG83" s="310"/>
      <c r="AH83" s="311"/>
      <c r="AI83" s="312">
        <f aca="true" t="shared" si="212" ref="AI83:AL83">SUM(AI76:AI82)</f>
        <v>173407.31999999998</v>
      </c>
      <c r="AJ83" s="312">
        <f t="shared" si="212"/>
        <v>173407.31999999998</v>
      </c>
      <c r="AK83" s="312">
        <f t="shared" si="212"/>
        <v>0</v>
      </c>
      <c r="AL83" s="313">
        <f t="shared" si="212"/>
        <v>0</v>
      </c>
      <c r="AM83" s="314">
        <f t="shared" si="162"/>
        <v>0</v>
      </c>
      <c r="AN83" s="315">
        <f>T83:T87</f>
        <v>173407.31999999998</v>
      </c>
      <c r="AO83" s="346">
        <f t="shared" si="163"/>
        <v>0</v>
      </c>
      <c r="AP83" s="347">
        <f>SUM(AP76:AP82)</f>
        <v>173407.31999999998</v>
      </c>
      <c r="AQ83" s="168" t="str">
        <f t="shared" si="164"/>
        <v>OK</v>
      </c>
      <c r="AR83" s="168" t="str">
        <f t="shared" si="165"/>
        <v>OK</v>
      </c>
      <c r="AS83" s="231">
        <f t="shared" si="188"/>
        <v>73</v>
      </c>
      <c r="AT83" s="506" t="str">
        <f t="shared" si="210"/>
        <v>TOTAL CATENA HYGEIA</v>
      </c>
      <c r="AU83" s="507"/>
      <c r="AV83" s="507"/>
      <c r="AW83" s="507"/>
      <c r="AX83" s="534"/>
      <c r="AY83" s="535"/>
      <c r="AZ83" s="310"/>
      <c r="BA83" s="377"/>
      <c r="BB83" s="386">
        <f t="shared" si="166"/>
        <v>0</v>
      </c>
      <c r="BC83" s="387">
        <f t="shared" si="167"/>
        <v>0</v>
      </c>
    </row>
    <row r="84" spans="1:55" s="5" customFormat="1" ht="12.75">
      <c r="A84" s="41">
        <f t="shared" si="208"/>
        <v>74</v>
      </c>
      <c r="B84" s="401" t="str">
        <f t="shared" si="187"/>
        <v>CATENA BM (B-DUL BUCURESTI 6)</v>
      </c>
      <c r="C84" s="43" t="s">
        <v>138</v>
      </c>
      <c r="D84" s="43">
        <v>16103</v>
      </c>
      <c r="E84" s="44">
        <v>42643</v>
      </c>
      <c r="F84" s="45">
        <v>14771.31</v>
      </c>
      <c r="G84" s="46">
        <v>2094.01</v>
      </c>
      <c r="H84" s="47">
        <v>455.57</v>
      </c>
      <c r="I84" s="47">
        <v>6990.31</v>
      </c>
      <c r="J84" s="47"/>
      <c r="K84" s="47"/>
      <c r="L84" s="47"/>
      <c r="M84" s="47"/>
      <c r="N84" s="47"/>
      <c r="O84" s="401" t="str">
        <f t="shared" si="159"/>
        <v>CATENA BM (B-DUL BUCURESTI 6)</v>
      </c>
      <c r="P84" s="146">
        <f aca="true" t="shared" si="213" ref="P84:P87">SUM(F84:N84)</f>
        <v>24311.2</v>
      </c>
      <c r="Q84" s="425"/>
      <c r="R84" s="426">
        <f aca="true" t="shared" si="214" ref="R84:R87">IF(P84-Q84-S84&gt;Y84,P84-Q84-S84-Y84,0)</f>
        <v>0</v>
      </c>
      <c r="S84" s="425"/>
      <c r="T84" s="427">
        <f aca="true" t="shared" si="215" ref="T84:T87">W84-U84</f>
        <v>24311.2</v>
      </c>
      <c r="U84" s="428"/>
      <c r="V84" s="429"/>
      <c r="W84" s="430">
        <f aca="true" t="shared" si="216" ref="W84:W87">P84-Q84-R84-S84</f>
        <v>24311.2</v>
      </c>
      <c r="X84" s="168" t="str">
        <f t="shared" si="160"/>
        <v>OK</v>
      </c>
      <c r="Y84" s="224">
        <f t="shared" si="161"/>
        <v>24311.2</v>
      </c>
      <c r="AA84" s="231"/>
      <c r="AB84" s="454" t="s">
        <v>139</v>
      </c>
      <c r="AC84" s="455"/>
      <c r="AD84" s="456"/>
      <c r="AE84" s="457"/>
      <c r="AF84" s="270"/>
      <c r="AG84" s="477">
        <f aca="true" t="shared" si="217" ref="AG84:AG87">D84</f>
        <v>16103</v>
      </c>
      <c r="AH84" s="478">
        <f aca="true" t="shared" si="218" ref="AH84:AH87">IF(E84=0,"0",E84)</f>
        <v>42643</v>
      </c>
      <c r="AI84" s="479">
        <f aca="true" t="shared" si="219" ref="AI84:AI87">P84</f>
        <v>24311.2</v>
      </c>
      <c r="AJ84" s="480">
        <f aca="true" t="shared" si="220" ref="AJ84:AJ87">AI84-AK84</f>
        <v>24311.2</v>
      </c>
      <c r="AK84" s="481">
        <f aca="true" t="shared" si="221" ref="AK84:AK87">S84</f>
        <v>0</v>
      </c>
      <c r="AL84" s="480">
        <f aca="true" t="shared" si="222" ref="AL84:AL87">Q84+R84</f>
        <v>0</v>
      </c>
      <c r="AM84" s="482">
        <f t="shared" si="162"/>
        <v>0</v>
      </c>
      <c r="AN84" s="483">
        <f>T84:T88</f>
        <v>24311.2</v>
      </c>
      <c r="AO84" s="338">
        <f t="shared" si="163"/>
        <v>0</v>
      </c>
      <c r="AP84" s="339">
        <f aca="true" t="shared" si="223" ref="AP84:AP87">AJ84-AL84</f>
        <v>24311.2</v>
      </c>
      <c r="AQ84" s="168" t="str">
        <f t="shared" si="164"/>
        <v>OK</v>
      </c>
      <c r="AR84" s="168" t="str">
        <f t="shared" si="165"/>
        <v>OK</v>
      </c>
      <c r="AS84" s="231">
        <f t="shared" si="188"/>
        <v>74</v>
      </c>
      <c r="AT84" s="508" t="str">
        <f t="shared" si="210"/>
        <v>CATENA BM (B-DUL BUCURESTI 6)</v>
      </c>
      <c r="AU84" s="509"/>
      <c r="AV84" s="509"/>
      <c r="AW84" s="536"/>
      <c r="AX84" s="537"/>
      <c r="AY84" s="395"/>
      <c r="AZ84" s="294">
        <f aca="true" t="shared" si="224" ref="AZ84:AZ87">D84</f>
        <v>16103</v>
      </c>
      <c r="BA84" s="529">
        <f aca="true" t="shared" si="225" ref="BA84:BA87">IF(E84=0,"0",E84)</f>
        <v>42643</v>
      </c>
      <c r="BB84" s="530">
        <f t="shared" si="166"/>
        <v>0</v>
      </c>
      <c r="BC84" s="531">
        <f t="shared" si="167"/>
        <v>0</v>
      </c>
    </row>
    <row r="85" spans="1:55" s="5" customFormat="1" ht="12.75">
      <c r="A85" s="41">
        <f t="shared" si="208"/>
        <v>75</v>
      </c>
      <c r="B85" s="402" t="str">
        <f t="shared" si="187"/>
        <v>CATENA BM (B-DUL BUCURESTI 23)</v>
      </c>
      <c r="C85" s="48" t="s">
        <v>138</v>
      </c>
      <c r="D85" s="48">
        <v>15095</v>
      </c>
      <c r="E85" s="49">
        <v>42643</v>
      </c>
      <c r="F85" s="50">
        <v>316.08</v>
      </c>
      <c r="G85" s="51">
        <v>3007.78</v>
      </c>
      <c r="H85" s="52">
        <v>4548.7</v>
      </c>
      <c r="I85" s="52">
        <v>7964.3</v>
      </c>
      <c r="J85" s="52"/>
      <c r="K85" s="52"/>
      <c r="L85" s="52"/>
      <c r="M85" s="52"/>
      <c r="N85" s="52"/>
      <c r="O85" s="402" t="str">
        <f t="shared" si="159"/>
        <v>CATENA BM (B-DUL BUCURESTI 23)</v>
      </c>
      <c r="P85" s="122">
        <f t="shared" si="213"/>
        <v>15836.86</v>
      </c>
      <c r="Q85" s="106"/>
      <c r="R85" s="198">
        <f t="shared" si="214"/>
        <v>0</v>
      </c>
      <c r="S85" s="106"/>
      <c r="T85" s="431">
        <f t="shared" si="215"/>
        <v>15836.86</v>
      </c>
      <c r="U85" s="200"/>
      <c r="V85" s="188"/>
      <c r="W85" s="432">
        <f t="shared" si="216"/>
        <v>15836.86</v>
      </c>
      <c r="X85" s="168" t="str">
        <f t="shared" si="160"/>
        <v>OK</v>
      </c>
      <c r="Y85" s="224">
        <f t="shared" si="161"/>
        <v>15836.86</v>
      </c>
      <c r="AA85" s="231"/>
      <c r="AB85" s="454" t="s">
        <v>140</v>
      </c>
      <c r="AC85" s="455"/>
      <c r="AD85" s="456"/>
      <c r="AE85" s="457"/>
      <c r="AF85" s="270"/>
      <c r="AG85" s="477">
        <f t="shared" si="217"/>
        <v>15095</v>
      </c>
      <c r="AH85" s="478">
        <f t="shared" si="218"/>
        <v>42643</v>
      </c>
      <c r="AI85" s="479">
        <f t="shared" si="219"/>
        <v>15836.86</v>
      </c>
      <c r="AJ85" s="480">
        <f t="shared" si="220"/>
        <v>15836.86</v>
      </c>
      <c r="AK85" s="481">
        <f t="shared" si="221"/>
        <v>0</v>
      </c>
      <c r="AL85" s="480">
        <f t="shared" si="222"/>
        <v>0</v>
      </c>
      <c r="AM85" s="482">
        <f t="shared" si="162"/>
        <v>0</v>
      </c>
      <c r="AN85" s="483">
        <f aca="true" t="shared" si="226" ref="AN85:AN89">T85:T86</f>
        <v>15836.86</v>
      </c>
      <c r="AO85" s="338">
        <f t="shared" si="163"/>
        <v>0</v>
      </c>
      <c r="AP85" s="339">
        <f t="shared" si="223"/>
        <v>15836.86</v>
      </c>
      <c r="AQ85" s="168" t="str">
        <f t="shared" si="164"/>
        <v>OK</v>
      </c>
      <c r="AR85" s="168" t="str">
        <f t="shared" si="165"/>
        <v>OK</v>
      </c>
      <c r="AS85" s="231">
        <f t="shared" si="188"/>
        <v>75</v>
      </c>
      <c r="AT85" s="508" t="str">
        <f t="shared" si="210"/>
        <v>CATENA BM (B-DUL BUCURESTI 23)</v>
      </c>
      <c r="AU85" s="509"/>
      <c r="AV85" s="509"/>
      <c r="AW85" s="536"/>
      <c r="AX85" s="537"/>
      <c r="AY85" s="395"/>
      <c r="AZ85" s="302">
        <f t="shared" si="224"/>
        <v>15095</v>
      </c>
      <c r="BA85" s="371">
        <f t="shared" si="225"/>
        <v>42643</v>
      </c>
      <c r="BB85" s="372">
        <f t="shared" si="166"/>
        <v>0</v>
      </c>
      <c r="BC85" s="373">
        <f t="shared" si="167"/>
        <v>0</v>
      </c>
    </row>
    <row r="86" spans="1:55" s="5" customFormat="1" ht="12.75">
      <c r="A86" s="41">
        <f t="shared" si="208"/>
        <v>76</v>
      </c>
      <c r="B86" s="402" t="str">
        <f t="shared" si="187"/>
        <v>CATENA BM (B-DUL TRAIAN 25)</v>
      </c>
      <c r="C86" s="48" t="s">
        <v>138</v>
      </c>
      <c r="D86" s="48">
        <v>18120</v>
      </c>
      <c r="E86" s="49">
        <v>42643</v>
      </c>
      <c r="F86" s="50">
        <v>7780.3</v>
      </c>
      <c r="G86" s="51">
        <v>3035.8</v>
      </c>
      <c r="H86" s="52">
        <v>6378.31</v>
      </c>
      <c r="I86" s="52">
        <v>3367.01</v>
      </c>
      <c r="J86" s="52"/>
      <c r="K86" s="52"/>
      <c r="L86" s="52"/>
      <c r="M86" s="52"/>
      <c r="N86" s="52">
        <v>2593.72</v>
      </c>
      <c r="O86" s="402" t="str">
        <f t="shared" si="159"/>
        <v>CATENA BM (B-DUL TRAIAN 25)</v>
      </c>
      <c r="P86" s="419">
        <f t="shared" si="213"/>
        <v>23155.14</v>
      </c>
      <c r="Q86" s="106"/>
      <c r="R86" s="198">
        <f t="shared" si="214"/>
        <v>0</v>
      </c>
      <c r="S86" s="106"/>
      <c r="T86" s="431">
        <f t="shared" si="215"/>
        <v>23155.14</v>
      </c>
      <c r="U86" s="200"/>
      <c r="V86" s="188"/>
      <c r="W86" s="432">
        <f t="shared" si="216"/>
        <v>23155.14</v>
      </c>
      <c r="X86" s="168" t="str">
        <f t="shared" si="160"/>
        <v>OK</v>
      </c>
      <c r="Y86" s="224">
        <f t="shared" si="161"/>
        <v>23155.14</v>
      </c>
      <c r="AA86" s="231"/>
      <c r="AB86" s="454" t="s">
        <v>141</v>
      </c>
      <c r="AC86" s="455"/>
      <c r="AD86" s="456"/>
      <c r="AE86" s="457"/>
      <c r="AF86" s="270"/>
      <c r="AG86" s="477">
        <f t="shared" si="217"/>
        <v>18120</v>
      </c>
      <c r="AH86" s="478">
        <f t="shared" si="218"/>
        <v>42643</v>
      </c>
      <c r="AI86" s="479">
        <f t="shared" si="219"/>
        <v>23155.14</v>
      </c>
      <c r="AJ86" s="480">
        <f t="shared" si="220"/>
        <v>23155.14</v>
      </c>
      <c r="AK86" s="481">
        <f t="shared" si="221"/>
        <v>0</v>
      </c>
      <c r="AL86" s="480">
        <f t="shared" si="222"/>
        <v>0</v>
      </c>
      <c r="AM86" s="482">
        <f t="shared" si="162"/>
        <v>0</v>
      </c>
      <c r="AN86" s="483">
        <f t="shared" si="226"/>
        <v>23155.14</v>
      </c>
      <c r="AO86" s="338">
        <f t="shared" si="163"/>
        <v>0</v>
      </c>
      <c r="AP86" s="339">
        <f t="shared" si="223"/>
        <v>23155.14</v>
      </c>
      <c r="AQ86" s="168" t="str">
        <f t="shared" si="164"/>
        <v>OK</v>
      </c>
      <c r="AR86" s="168" t="str">
        <f t="shared" si="165"/>
        <v>OK</v>
      </c>
      <c r="AS86" s="231">
        <f t="shared" si="188"/>
        <v>76</v>
      </c>
      <c r="AT86" s="508" t="str">
        <f t="shared" si="210"/>
        <v>CATENA BM (B-DUL TRAIAN 25)</v>
      </c>
      <c r="AU86" s="509"/>
      <c r="AV86" s="509"/>
      <c r="AW86" s="536"/>
      <c r="AX86" s="537"/>
      <c r="AY86" s="395"/>
      <c r="AZ86" s="477">
        <f t="shared" si="224"/>
        <v>18120</v>
      </c>
      <c r="BA86" s="538">
        <f t="shared" si="225"/>
        <v>42643</v>
      </c>
      <c r="BB86" s="372">
        <f t="shared" si="166"/>
        <v>0</v>
      </c>
      <c r="BC86" s="373">
        <f t="shared" si="167"/>
        <v>0</v>
      </c>
    </row>
    <row r="87" spans="1:55" s="5" customFormat="1" ht="12.75">
      <c r="A87" s="41">
        <f t="shared" si="208"/>
        <v>77</v>
      </c>
      <c r="B87" s="402" t="str">
        <f aca="true" t="shared" si="227" ref="B87:B100">AB87</f>
        <v>CATENA SIGHET</v>
      </c>
      <c r="C87" s="48" t="s">
        <v>138</v>
      </c>
      <c r="D87" s="48">
        <v>17110</v>
      </c>
      <c r="E87" s="49">
        <v>42643</v>
      </c>
      <c r="F87" s="50">
        <v>560.05</v>
      </c>
      <c r="G87" s="51">
        <v>12357.04</v>
      </c>
      <c r="H87" s="52">
        <v>2253.13</v>
      </c>
      <c r="I87" s="52">
        <v>80150.39</v>
      </c>
      <c r="J87" s="52"/>
      <c r="K87" s="52"/>
      <c r="L87" s="52"/>
      <c r="M87" s="52"/>
      <c r="N87" s="52"/>
      <c r="O87" s="402" t="str">
        <f t="shared" si="159"/>
        <v>CATENA SIGHET</v>
      </c>
      <c r="P87" s="419">
        <f t="shared" si="213"/>
        <v>95320.61</v>
      </c>
      <c r="Q87" s="106"/>
      <c r="R87" s="198">
        <f t="shared" si="214"/>
        <v>0</v>
      </c>
      <c r="S87" s="106"/>
      <c r="T87" s="431">
        <f t="shared" si="215"/>
        <v>95320.61</v>
      </c>
      <c r="U87" s="200"/>
      <c r="V87" s="188"/>
      <c r="W87" s="432">
        <f t="shared" si="216"/>
        <v>95320.61</v>
      </c>
      <c r="X87" s="168" t="str">
        <f t="shared" si="160"/>
        <v>OK</v>
      </c>
      <c r="Y87" s="224">
        <f t="shared" si="161"/>
        <v>95320.61</v>
      </c>
      <c r="AA87" s="231"/>
      <c r="AB87" s="454" t="s">
        <v>142</v>
      </c>
      <c r="AC87" s="455"/>
      <c r="AD87" s="456"/>
      <c r="AE87" s="457"/>
      <c r="AF87" s="270"/>
      <c r="AG87" s="477">
        <f t="shared" si="217"/>
        <v>17110</v>
      </c>
      <c r="AH87" s="478">
        <f t="shared" si="218"/>
        <v>42643</v>
      </c>
      <c r="AI87" s="479">
        <f t="shared" si="219"/>
        <v>95320.61</v>
      </c>
      <c r="AJ87" s="480">
        <f t="shared" si="220"/>
        <v>95320.61</v>
      </c>
      <c r="AK87" s="481">
        <f t="shared" si="221"/>
        <v>0</v>
      </c>
      <c r="AL87" s="480">
        <f t="shared" si="222"/>
        <v>0</v>
      </c>
      <c r="AM87" s="482">
        <f t="shared" si="162"/>
        <v>0</v>
      </c>
      <c r="AN87" s="483">
        <f aca="true" t="shared" si="228" ref="AN87:AN91">T87:T87</f>
        <v>95320.61</v>
      </c>
      <c r="AO87" s="338">
        <f t="shared" si="163"/>
        <v>0</v>
      </c>
      <c r="AP87" s="339">
        <f t="shared" si="223"/>
        <v>95320.61</v>
      </c>
      <c r="AQ87" s="168" t="str">
        <f t="shared" si="164"/>
        <v>OK</v>
      </c>
      <c r="AR87" s="168" t="str">
        <f t="shared" si="165"/>
        <v>OK</v>
      </c>
      <c r="AS87" s="231">
        <f t="shared" si="188"/>
        <v>77</v>
      </c>
      <c r="AT87" s="508" t="str">
        <f t="shared" si="210"/>
        <v>CATENA SIGHET</v>
      </c>
      <c r="AU87" s="509"/>
      <c r="AV87" s="509"/>
      <c r="AW87" s="536"/>
      <c r="AX87" s="537"/>
      <c r="AY87" s="395"/>
      <c r="AZ87" s="477">
        <f t="shared" si="224"/>
        <v>17110</v>
      </c>
      <c r="BA87" s="538">
        <f t="shared" si="225"/>
        <v>42643</v>
      </c>
      <c r="BB87" s="372">
        <f t="shared" si="166"/>
        <v>0</v>
      </c>
      <c r="BC87" s="373">
        <f t="shared" si="167"/>
        <v>0</v>
      </c>
    </row>
    <row r="88" spans="1:55" s="6" customFormat="1" ht="13.5">
      <c r="A88" s="41">
        <f t="shared" si="208"/>
        <v>78</v>
      </c>
      <c r="B88" s="403" t="str">
        <f t="shared" si="227"/>
        <v>TOTAL MED SERV UNITED</v>
      </c>
      <c r="C88" s="404"/>
      <c r="D88" s="405"/>
      <c r="E88" s="406"/>
      <c r="F88" s="407">
        <f aca="true" t="shared" si="229" ref="F88:N88">SUM(F84:F87)</f>
        <v>23427.739999999998</v>
      </c>
      <c r="G88" s="407">
        <f t="shared" si="229"/>
        <v>20494.63</v>
      </c>
      <c r="H88" s="407">
        <f t="shared" si="229"/>
        <v>13635.71</v>
      </c>
      <c r="I88" s="420">
        <f t="shared" si="229"/>
        <v>98472.01000000001</v>
      </c>
      <c r="J88" s="420">
        <f t="shared" si="229"/>
        <v>0</v>
      </c>
      <c r="K88" s="420">
        <f t="shared" si="229"/>
        <v>0</v>
      </c>
      <c r="L88" s="420">
        <f t="shared" si="229"/>
        <v>0</v>
      </c>
      <c r="M88" s="420">
        <f t="shared" si="229"/>
        <v>0</v>
      </c>
      <c r="N88" s="172">
        <f t="shared" si="229"/>
        <v>2593.72</v>
      </c>
      <c r="O88" s="403" t="str">
        <f t="shared" si="159"/>
        <v>TOTAL MED SERV UNITED</v>
      </c>
      <c r="P88" s="57">
        <f aca="true" t="shared" si="230" ref="P88:U88">SUM(P84:P87)</f>
        <v>158623.81</v>
      </c>
      <c r="Q88" s="57">
        <f t="shared" si="230"/>
        <v>0</v>
      </c>
      <c r="R88" s="57">
        <f t="shared" si="230"/>
        <v>0</v>
      </c>
      <c r="S88" s="57">
        <f t="shared" si="230"/>
        <v>0</v>
      </c>
      <c r="T88" s="433">
        <f t="shared" si="230"/>
        <v>158623.81</v>
      </c>
      <c r="U88" s="434">
        <f t="shared" si="230"/>
        <v>0</v>
      </c>
      <c r="V88" s="435"/>
      <c r="W88" s="124">
        <f>SUM(W84:W87)</f>
        <v>158623.81</v>
      </c>
      <c r="X88" s="168" t="str">
        <f t="shared" si="160"/>
        <v>OK</v>
      </c>
      <c r="Y88" s="224">
        <f t="shared" si="161"/>
        <v>158623.81</v>
      </c>
      <c r="AA88" s="231"/>
      <c r="AB88" s="458" t="s">
        <v>143</v>
      </c>
      <c r="AC88" s="459"/>
      <c r="AD88" s="460"/>
      <c r="AE88" s="461"/>
      <c r="AF88" s="462"/>
      <c r="AG88" s="484"/>
      <c r="AH88" s="485"/>
      <c r="AI88" s="486">
        <f aca="true" t="shared" si="231" ref="AI88:AP88">SUM(AI84:AI87)</f>
        <v>158623.81</v>
      </c>
      <c r="AJ88" s="486">
        <f t="shared" si="231"/>
        <v>158623.81</v>
      </c>
      <c r="AK88" s="486">
        <f t="shared" si="231"/>
        <v>0</v>
      </c>
      <c r="AL88" s="486">
        <f t="shared" si="231"/>
        <v>0</v>
      </c>
      <c r="AM88" s="487">
        <f t="shared" si="231"/>
        <v>0</v>
      </c>
      <c r="AN88" s="488">
        <f t="shared" si="231"/>
        <v>158623.81</v>
      </c>
      <c r="AO88" s="346">
        <f t="shared" si="231"/>
        <v>0</v>
      </c>
      <c r="AP88" s="347">
        <f t="shared" si="231"/>
        <v>158623.81</v>
      </c>
      <c r="AQ88" s="168" t="str">
        <f t="shared" si="164"/>
        <v>OK</v>
      </c>
      <c r="AR88" s="168" t="str">
        <f t="shared" si="165"/>
        <v>OK</v>
      </c>
      <c r="AS88" s="231">
        <f t="shared" si="188"/>
        <v>78</v>
      </c>
      <c r="AT88" s="510" t="str">
        <f t="shared" si="210"/>
        <v>TOTAL MED SERV UNITED</v>
      </c>
      <c r="AU88" s="511"/>
      <c r="AV88" s="511"/>
      <c r="AW88" s="539"/>
      <c r="AX88" s="540"/>
      <c r="AY88" s="541"/>
      <c r="AZ88" s="310"/>
      <c r="BA88" s="377"/>
      <c r="BB88" s="386">
        <f>SUM(BB84:BB87)</f>
        <v>0</v>
      </c>
      <c r="BC88" s="387">
        <f>SUM(BC84:BC87)</f>
        <v>0</v>
      </c>
    </row>
    <row r="89" spans="1:55" s="5" customFormat="1" ht="12.75">
      <c r="A89" s="41">
        <f t="shared" si="208"/>
        <v>79</v>
      </c>
      <c r="B89" s="63" t="str">
        <f t="shared" si="227"/>
        <v>CLEMATIS_BM</v>
      </c>
      <c r="C89" s="43" t="s">
        <v>144</v>
      </c>
      <c r="D89" s="43">
        <v>733</v>
      </c>
      <c r="E89" s="44">
        <v>42643</v>
      </c>
      <c r="F89" s="45">
        <v>189.1</v>
      </c>
      <c r="G89" s="46">
        <v>113.07</v>
      </c>
      <c r="H89" s="47"/>
      <c r="I89" s="47"/>
      <c r="J89" s="47"/>
      <c r="K89" s="47"/>
      <c r="L89" s="47"/>
      <c r="M89" s="47"/>
      <c r="N89" s="47"/>
      <c r="O89" s="63" t="str">
        <f t="shared" si="159"/>
        <v>CLEMATIS_BM</v>
      </c>
      <c r="P89" s="146">
        <f aca="true" t="shared" si="232" ref="P89:P93">SUM(F89:N89)</f>
        <v>302.16999999999996</v>
      </c>
      <c r="Q89" s="163"/>
      <c r="R89" s="162">
        <f aca="true" t="shared" si="233" ref="R89:R93">IF(P89-Q89-S89&gt;Y89,P89-Q89-S89-Y89,0)</f>
        <v>0</v>
      </c>
      <c r="S89" s="163"/>
      <c r="T89" s="164">
        <f aca="true" t="shared" si="234" ref="T89:T93">W89-U89</f>
        <v>302.16999999999996</v>
      </c>
      <c r="U89" s="165"/>
      <c r="V89" s="173"/>
      <c r="W89" s="167">
        <f aca="true" t="shared" si="235" ref="W89:W93">P89-Q89-R89-S89</f>
        <v>302.16999999999996</v>
      </c>
      <c r="X89" s="168" t="str">
        <f t="shared" si="160"/>
        <v>OK</v>
      </c>
      <c r="Y89" s="224">
        <f t="shared" si="161"/>
        <v>302.16999999999996</v>
      </c>
      <c r="AA89" s="231"/>
      <c r="AB89" s="247" t="s">
        <v>145</v>
      </c>
      <c r="AC89" s="233"/>
      <c r="AD89" s="234"/>
      <c r="AE89" s="235"/>
      <c r="AF89" s="270"/>
      <c r="AG89" s="302">
        <f aca="true" t="shared" si="236" ref="AG89:AG93">D89</f>
        <v>733</v>
      </c>
      <c r="AH89" s="303">
        <f aca="true" t="shared" si="237" ref="AH89:AH93">IF(E89=0,"0",E89)</f>
        <v>42643</v>
      </c>
      <c r="AI89" s="304">
        <f aca="true" t="shared" si="238" ref="AI89:AI93">P89</f>
        <v>302.16999999999996</v>
      </c>
      <c r="AJ89" s="305">
        <f aca="true" t="shared" si="239" ref="AJ89:AJ93">AI89-AK89</f>
        <v>302.16999999999996</v>
      </c>
      <c r="AK89" s="306">
        <f aca="true" t="shared" si="240" ref="AK89:AK93">S89</f>
        <v>0</v>
      </c>
      <c r="AL89" s="307">
        <f aca="true" t="shared" si="241" ref="AL89:AL93">Q89+R89</f>
        <v>0</v>
      </c>
      <c r="AM89" s="308">
        <f aca="true" t="shared" si="242" ref="AM89:AM148">U89</f>
        <v>0</v>
      </c>
      <c r="AN89" s="309">
        <f t="shared" si="226"/>
        <v>302.16999999999996</v>
      </c>
      <c r="AO89" s="338">
        <f aca="true" t="shared" si="243" ref="AO89:AO148">U89</f>
        <v>0</v>
      </c>
      <c r="AP89" s="339">
        <f aca="true" t="shared" si="244" ref="AP89:AP93">AJ89-AL89</f>
        <v>302.16999999999996</v>
      </c>
      <c r="AQ89" s="168" t="str">
        <f t="shared" si="164"/>
        <v>OK</v>
      </c>
      <c r="AR89" s="168" t="str">
        <f t="shared" si="165"/>
        <v>OK</v>
      </c>
      <c r="AS89" s="231">
        <f t="shared" si="188"/>
        <v>79</v>
      </c>
      <c r="AT89" s="336" t="str">
        <f t="shared" si="210"/>
        <v>CLEMATIS_BM</v>
      </c>
      <c r="AU89" s="337"/>
      <c r="AV89" s="337"/>
      <c r="AW89" s="368"/>
      <c r="AX89" s="369"/>
      <c r="AY89" s="395"/>
      <c r="AZ89" s="294">
        <f aca="true" t="shared" si="245" ref="AZ89:AZ93">D89</f>
        <v>733</v>
      </c>
      <c r="BA89" s="529">
        <f aca="true" t="shared" si="246" ref="BA89:BA93">IF(E89=0,"0",E89)</f>
        <v>42643</v>
      </c>
      <c r="BB89" s="530">
        <f>BC89</f>
        <v>0</v>
      </c>
      <c r="BC89" s="531">
        <f>U89</f>
        <v>0</v>
      </c>
    </row>
    <row r="90" spans="1:55" s="5" customFormat="1" ht="12.75">
      <c r="A90" s="41">
        <f t="shared" si="208"/>
        <v>80</v>
      </c>
      <c r="B90" s="63" t="str">
        <f t="shared" si="227"/>
        <v>CLEMATIS LAPUSEL</v>
      </c>
      <c r="C90" s="48" t="s">
        <v>144</v>
      </c>
      <c r="D90" s="48">
        <v>730</v>
      </c>
      <c r="E90" s="49">
        <v>42643</v>
      </c>
      <c r="F90" s="50"/>
      <c r="G90" s="51">
        <v>203.73</v>
      </c>
      <c r="H90" s="52"/>
      <c r="I90" s="52"/>
      <c r="J90" s="52"/>
      <c r="K90" s="52"/>
      <c r="L90" s="52"/>
      <c r="M90" s="52"/>
      <c r="N90" s="52"/>
      <c r="O90" s="63" t="str">
        <f t="shared" si="159"/>
        <v>CLEMATIS LAPUSEL</v>
      </c>
      <c r="P90" s="122">
        <f t="shared" si="232"/>
        <v>203.73</v>
      </c>
      <c r="Q90" s="163"/>
      <c r="R90" s="162">
        <f t="shared" si="233"/>
        <v>0</v>
      </c>
      <c r="S90" s="163"/>
      <c r="T90" s="164">
        <f t="shared" si="234"/>
        <v>203.73</v>
      </c>
      <c r="U90" s="165"/>
      <c r="V90" s="173"/>
      <c r="W90" s="167">
        <f t="shared" si="235"/>
        <v>203.73</v>
      </c>
      <c r="X90" s="168" t="str">
        <f t="shared" si="160"/>
        <v>OK</v>
      </c>
      <c r="Y90" s="224">
        <f t="shared" si="161"/>
        <v>203.73</v>
      </c>
      <c r="AA90" s="231"/>
      <c r="AB90" s="247" t="s">
        <v>146</v>
      </c>
      <c r="AC90" s="233"/>
      <c r="AD90" s="234"/>
      <c r="AE90" s="235"/>
      <c r="AF90" s="270"/>
      <c r="AG90" s="302">
        <f t="shared" si="236"/>
        <v>730</v>
      </c>
      <c r="AH90" s="303">
        <f t="shared" si="237"/>
        <v>42643</v>
      </c>
      <c r="AI90" s="304">
        <f t="shared" si="238"/>
        <v>203.73</v>
      </c>
      <c r="AJ90" s="305">
        <f t="shared" si="239"/>
        <v>203.73</v>
      </c>
      <c r="AK90" s="306">
        <f t="shared" si="240"/>
        <v>0</v>
      </c>
      <c r="AL90" s="307">
        <f t="shared" si="241"/>
        <v>0</v>
      </c>
      <c r="AM90" s="308">
        <f t="shared" si="242"/>
        <v>0</v>
      </c>
      <c r="AN90" s="309">
        <f t="shared" si="228"/>
        <v>203.73</v>
      </c>
      <c r="AO90" s="338">
        <f t="shared" si="243"/>
        <v>0</v>
      </c>
      <c r="AP90" s="339">
        <f t="shared" si="244"/>
        <v>203.73</v>
      </c>
      <c r="AQ90" s="168" t="str">
        <f t="shared" si="164"/>
        <v>OK</v>
      </c>
      <c r="AR90" s="168" t="str">
        <f t="shared" si="165"/>
        <v>OK</v>
      </c>
      <c r="AS90" s="231">
        <f t="shared" si="188"/>
        <v>80</v>
      </c>
      <c r="AT90" s="336" t="str">
        <f t="shared" si="210"/>
        <v>CLEMATIS LAPUSEL</v>
      </c>
      <c r="AU90" s="337"/>
      <c r="AV90" s="337"/>
      <c r="AW90" s="368"/>
      <c r="AX90" s="369"/>
      <c r="AY90" s="395"/>
      <c r="AZ90" s="302">
        <f t="shared" si="245"/>
        <v>730</v>
      </c>
      <c r="BA90" s="371">
        <f t="shared" si="246"/>
        <v>42643</v>
      </c>
      <c r="BB90" s="372">
        <f>BC90</f>
        <v>0</v>
      </c>
      <c r="BC90" s="373">
        <f>U90</f>
        <v>0</v>
      </c>
    </row>
    <row r="91" spans="1:55" s="6" customFormat="1" ht="13.5">
      <c r="A91" s="41">
        <f t="shared" si="208"/>
        <v>81</v>
      </c>
      <c r="B91" s="83" t="str">
        <f t="shared" si="227"/>
        <v>TOTAL CLEMATIS</v>
      </c>
      <c r="C91" s="84"/>
      <c r="D91" s="107"/>
      <c r="E91" s="108"/>
      <c r="F91" s="87">
        <f aca="true" t="shared" si="247" ref="F91:U91">SUM(F89:F90)</f>
        <v>189.1</v>
      </c>
      <c r="G91" s="87">
        <f t="shared" si="247"/>
        <v>316.79999999999995</v>
      </c>
      <c r="H91" s="87">
        <f t="shared" si="247"/>
        <v>0</v>
      </c>
      <c r="I91" s="135">
        <f t="shared" si="247"/>
        <v>0</v>
      </c>
      <c r="J91" s="135">
        <f t="shared" si="247"/>
        <v>0</v>
      </c>
      <c r="K91" s="135">
        <f t="shared" si="247"/>
        <v>0</v>
      </c>
      <c r="L91" s="135">
        <f t="shared" si="247"/>
        <v>0</v>
      </c>
      <c r="M91" s="135">
        <f t="shared" si="247"/>
        <v>0</v>
      </c>
      <c r="N91" s="136">
        <f t="shared" si="247"/>
        <v>0</v>
      </c>
      <c r="O91" s="83" t="str">
        <f t="shared" si="159"/>
        <v>TOTAL CLEMATIS</v>
      </c>
      <c r="P91" s="149">
        <f t="shared" si="247"/>
        <v>505.9</v>
      </c>
      <c r="Q91" s="149">
        <f t="shared" si="247"/>
        <v>0</v>
      </c>
      <c r="R91" s="149">
        <f t="shared" si="247"/>
        <v>0</v>
      </c>
      <c r="S91" s="149">
        <f t="shared" si="247"/>
        <v>0</v>
      </c>
      <c r="T91" s="169">
        <f t="shared" si="247"/>
        <v>505.9</v>
      </c>
      <c r="U91" s="170">
        <f t="shared" si="247"/>
        <v>0</v>
      </c>
      <c r="V91" s="171"/>
      <c r="W91" s="172">
        <f>SUM(W89:W90)</f>
        <v>505.9</v>
      </c>
      <c r="X91" s="168" t="str">
        <f t="shared" si="160"/>
        <v>OK</v>
      </c>
      <c r="Y91" s="224">
        <f t="shared" si="161"/>
        <v>505.9</v>
      </c>
      <c r="AA91" s="231"/>
      <c r="AB91" s="248" t="s">
        <v>147</v>
      </c>
      <c r="AC91" s="249"/>
      <c r="AD91" s="250"/>
      <c r="AE91" s="251"/>
      <c r="AF91" s="252"/>
      <c r="AG91" s="316"/>
      <c r="AH91" s="317"/>
      <c r="AI91" s="318">
        <f aca="true" t="shared" si="248" ref="AI91:AL91">SUM(AI89:AI90)</f>
        <v>505.9</v>
      </c>
      <c r="AJ91" s="318">
        <f t="shared" si="248"/>
        <v>505.9</v>
      </c>
      <c r="AK91" s="318">
        <f t="shared" si="248"/>
        <v>0</v>
      </c>
      <c r="AL91" s="319">
        <f t="shared" si="248"/>
        <v>0</v>
      </c>
      <c r="AM91" s="320">
        <f t="shared" si="242"/>
        <v>0</v>
      </c>
      <c r="AN91" s="321">
        <f t="shared" si="228"/>
        <v>505.9</v>
      </c>
      <c r="AO91" s="346">
        <f t="shared" si="243"/>
        <v>0</v>
      </c>
      <c r="AP91" s="347">
        <f>SUM(AP89:AP90)</f>
        <v>505.9</v>
      </c>
      <c r="AQ91" s="168" t="str">
        <f t="shared" si="164"/>
        <v>OK</v>
      </c>
      <c r="AR91" s="168" t="str">
        <f t="shared" si="165"/>
        <v>OK</v>
      </c>
      <c r="AS91" s="231">
        <f t="shared" si="188"/>
        <v>81</v>
      </c>
      <c r="AT91" s="348" t="str">
        <f t="shared" si="210"/>
        <v>TOTAL CLEMATIS</v>
      </c>
      <c r="AU91" s="352"/>
      <c r="AV91" s="352"/>
      <c r="AW91" s="391"/>
      <c r="AX91" s="392"/>
      <c r="AY91" s="385"/>
      <c r="AZ91" s="310"/>
      <c r="BA91" s="377"/>
      <c r="BB91" s="386">
        <f t="shared" si="166"/>
        <v>0</v>
      </c>
      <c r="BC91" s="387">
        <f t="shared" si="167"/>
        <v>0</v>
      </c>
    </row>
    <row r="92" spans="1:55" s="5" customFormat="1" ht="12.75">
      <c r="A92" s="41">
        <f t="shared" si="208"/>
        <v>82</v>
      </c>
      <c r="B92" s="63" t="str">
        <f t="shared" si="227"/>
        <v>COMFARM</v>
      </c>
      <c r="C92" s="48" t="s">
        <v>148</v>
      </c>
      <c r="D92" s="48">
        <v>258</v>
      </c>
      <c r="E92" s="49">
        <v>42643</v>
      </c>
      <c r="F92" s="50"/>
      <c r="G92" s="51">
        <v>1389.1</v>
      </c>
      <c r="H92" s="61"/>
      <c r="I92" s="150"/>
      <c r="J92" s="150"/>
      <c r="K92" s="150"/>
      <c r="L92" s="150"/>
      <c r="M92" s="150"/>
      <c r="N92" s="151"/>
      <c r="O92" s="63" t="str">
        <f t="shared" si="159"/>
        <v>COMFARM</v>
      </c>
      <c r="P92" s="146">
        <f t="shared" si="232"/>
        <v>1389.1</v>
      </c>
      <c r="Q92" s="163"/>
      <c r="R92" s="162">
        <f t="shared" si="233"/>
        <v>0</v>
      </c>
      <c r="S92" s="163"/>
      <c r="T92" s="164">
        <f t="shared" si="234"/>
        <v>1389.1</v>
      </c>
      <c r="U92" s="165"/>
      <c r="V92" s="173"/>
      <c r="W92" s="167">
        <f t="shared" si="235"/>
        <v>1389.1</v>
      </c>
      <c r="X92" s="168" t="str">
        <f t="shared" si="160"/>
        <v>OK</v>
      </c>
      <c r="Y92" s="224">
        <f t="shared" si="161"/>
        <v>1389.1</v>
      </c>
      <c r="AA92" s="231"/>
      <c r="AB92" s="275" t="s">
        <v>149</v>
      </c>
      <c r="AC92" s="276"/>
      <c r="AD92" s="276"/>
      <c r="AE92" s="269"/>
      <c r="AF92" s="270"/>
      <c r="AG92" s="302">
        <f t="shared" si="236"/>
        <v>258</v>
      </c>
      <c r="AH92" s="303">
        <f t="shared" si="237"/>
        <v>42643</v>
      </c>
      <c r="AI92" s="304">
        <f t="shared" si="238"/>
        <v>1389.1</v>
      </c>
      <c r="AJ92" s="305">
        <f t="shared" si="239"/>
        <v>1389.1</v>
      </c>
      <c r="AK92" s="306">
        <f t="shared" si="240"/>
        <v>0</v>
      </c>
      <c r="AL92" s="307">
        <f t="shared" si="241"/>
        <v>0</v>
      </c>
      <c r="AM92" s="308">
        <f t="shared" si="242"/>
        <v>0</v>
      </c>
      <c r="AN92" s="309">
        <f>T92:T93</f>
        <v>1389.1</v>
      </c>
      <c r="AO92" s="338">
        <f t="shared" si="243"/>
        <v>0</v>
      </c>
      <c r="AP92" s="339">
        <f t="shared" si="244"/>
        <v>1389.1</v>
      </c>
      <c r="AQ92" s="168" t="str">
        <f t="shared" si="164"/>
        <v>OK</v>
      </c>
      <c r="AR92" s="168" t="str">
        <f t="shared" si="165"/>
        <v>OK</v>
      </c>
      <c r="AS92" s="231">
        <f t="shared" si="188"/>
        <v>82</v>
      </c>
      <c r="AT92" s="336" t="str">
        <f t="shared" si="210"/>
        <v>COMFARM</v>
      </c>
      <c r="AU92" s="337"/>
      <c r="AV92" s="337"/>
      <c r="AW92" s="368"/>
      <c r="AX92" s="369"/>
      <c r="AY92" s="395"/>
      <c r="AZ92" s="294">
        <f t="shared" si="245"/>
        <v>258</v>
      </c>
      <c r="BA92" s="529">
        <f t="shared" si="246"/>
        <v>42643</v>
      </c>
      <c r="BB92" s="530">
        <f t="shared" si="166"/>
        <v>0</v>
      </c>
      <c r="BC92" s="531">
        <f t="shared" si="167"/>
        <v>0</v>
      </c>
    </row>
    <row r="93" spans="1:55" s="5" customFormat="1" ht="12.75">
      <c r="A93" s="41">
        <f t="shared" si="208"/>
        <v>83</v>
      </c>
      <c r="B93" s="63" t="str">
        <f t="shared" si="227"/>
        <v>COMFARM</v>
      </c>
      <c r="C93" s="74"/>
      <c r="D93" s="104"/>
      <c r="E93" s="105"/>
      <c r="F93" s="106"/>
      <c r="G93" s="50"/>
      <c r="H93" s="50"/>
      <c r="I93" s="126"/>
      <c r="J93" s="128"/>
      <c r="K93" s="128"/>
      <c r="L93" s="128"/>
      <c r="M93" s="128"/>
      <c r="N93" s="129"/>
      <c r="O93" s="63" t="str">
        <f t="shared" si="159"/>
        <v>COMFARM</v>
      </c>
      <c r="P93" s="122">
        <f t="shared" si="232"/>
        <v>0</v>
      </c>
      <c r="Q93" s="163"/>
      <c r="R93" s="162">
        <f t="shared" si="233"/>
        <v>0</v>
      </c>
      <c r="S93" s="163"/>
      <c r="T93" s="164">
        <f t="shared" si="234"/>
        <v>0</v>
      </c>
      <c r="U93" s="165"/>
      <c r="V93" s="173"/>
      <c r="W93" s="167">
        <f t="shared" si="235"/>
        <v>0</v>
      </c>
      <c r="X93" s="168" t="str">
        <f t="shared" si="160"/>
        <v>OK</v>
      </c>
      <c r="Y93" s="224">
        <f t="shared" si="161"/>
        <v>0</v>
      </c>
      <c r="AA93" s="231"/>
      <c r="AB93" s="275" t="s">
        <v>149</v>
      </c>
      <c r="AC93" s="276"/>
      <c r="AD93" s="276"/>
      <c r="AE93" s="269"/>
      <c r="AF93" s="270"/>
      <c r="AG93" s="302">
        <f t="shared" si="236"/>
        <v>0</v>
      </c>
      <c r="AH93" s="303" t="str">
        <f t="shared" si="237"/>
        <v>0</v>
      </c>
      <c r="AI93" s="304">
        <f t="shared" si="238"/>
        <v>0</v>
      </c>
      <c r="AJ93" s="305">
        <f t="shared" si="239"/>
        <v>0</v>
      </c>
      <c r="AK93" s="306">
        <f t="shared" si="240"/>
        <v>0</v>
      </c>
      <c r="AL93" s="307">
        <f t="shared" si="241"/>
        <v>0</v>
      </c>
      <c r="AM93" s="308">
        <f t="shared" si="242"/>
        <v>0</v>
      </c>
      <c r="AN93" s="309">
        <f aca="true" t="shared" si="249" ref="AN93:AN98">T93:T93</f>
        <v>0</v>
      </c>
      <c r="AO93" s="338">
        <f t="shared" si="243"/>
        <v>0</v>
      </c>
      <c r="AP93" s="339">
        <f t="shared" si="244"/>
        <v>0</v>
      </c>
      <c r="AQ93" s="168" t="str">
        <f t="shared" si="164"/>
        <v>OK</v>
      </c>
      <c r="AR93" s="168" t="str">
        <f t="shared" si="165"/>
        <v>OK</v>
      </c>
      <c r="AS93" s="231">
        <f t="shared" si="188"/>
        <v>83</v>
      </c>
      <c r="AT93" s="336" t="str">
        <f t="shared" si="210"/>
        <v>COMFARM</v>
      </c>
      <c r="AU93" s="337"/>
      <c r="AV93" s="337"/>
      <c r="AW93" s="368"/>
      <c r="AX93" s="369"/>
      <c r="AY93" s="395"/>
      <c r="AZ93" s="302">
        <f t="shared" si="245"/>
        <v>0</v>
      </c>
      <c r="BA93" s="371" t="str">
        <f t="shared" si="246"/>
        <v>0</v>
      </c>
      <c r="BB93" s="372">
        <f t="shared" si="166"/>
        <v>0</v>
      </c>
      <c r="BC93" s="373">
        <f t="shared" si="167"/>
        <v>0</v>
      </c>
    </row>
    <row r="94" spans="1:55" s="6" customFormat="1" ht="13.5">
      <c r="A94" s="41">
        <f t="shared" si="208"/>
        <v>84</v>
      </c>
      <c r="B94" s="83" t="str">
        <f t="shared" si="227"/>
        <v>TOTAL COMFARM</v>
      </c>
      <c r="C94" s="84"/>
      <c r="D94" s="107"/>
      <c r="E94" s="108"/>
      <c r="F94" s="87">
        <f aca="true" t="shared" si="250" ref="F94:U94">SUM(F92:F93)</f>
        <v>0</v>
      </c>
      <c r="G94" s="87">
        <f t="shared" si="250"/>
        <v>1389.1</v>
      </c>
      <c r="H94" s="87">
        <f t="shared" si="250"/>
        <v>0</v>
      </c>
      <c r="I94" s="135">
        <f t="shared" si="250"/>
        <v>0</v>
      </c>
      <c r="J94" s="135">
        <f t="shared" si="250"/>
        <v>0</v>
      </c>
      <c r="K94" s="135">
        <f t="shared" si="250"/>
        <v>0</v>
      </c>
      <c r="L94" s="135">
        <f t="shared" si="250"/>
        <v>0</v>
      </c>
      <c r="M94" s="135">
        <f t="shared" si="250"/>
        <v>0</v>
      </c>
      <c r="N94" s="136">
        <f t="shared" si="250"/>
        <v>0</v>
      </c>
      <c r="O94" s="83" t="str">
        <f t="shared" si="159"/>
        <v>TOTAL COMFARM</v>
      </c>
      <c r="P94" s="149">
        <f t="shared" si="250"/>
        <v>1389.1</v>
      </c>
      <c r="Q94" s="149">
        <f t="shared" si="250"/>
        <v>0</v>
      </c>
      <c r="R94" s="149">
        <f t="shared" si="250"/>
        <v>0</v>
      </c>
      <c r="S94" s="149">
        <f t="shared" si="250"/>
        <v>0</v>
      </c>
      <c r="T94" s="169">
        <f t="shared" si="250"/>
        <v>1389.1</v>
      </c>
      <c r="U94" s="170">
        <f t="shared" si="250"/>
        <v>0</v>
      </c>
      <c r="V94" s="171"/>
      <c r="W94" s="172">
        <f>SUM(W92:W93)</f>
        <v>1389.1</v>
      </c>
      <c r="X94" s="168" t="str">
        <f t="shared" si="160"/>
        <v>OK</v>
      </c>
      <c r="Y94" s="224">
        <f t="shared" si="161"/>
        <v>1389.1</v>
      </c>
      <c r="AA94" s="231"/>
      <c r="AB94" s="463" t="s">
        <v>150</v>
      </c>
      <c r="AC94" s="279"/>
      <c r="AD94" s="279"/>
      <c r="AE94" s="280"/>
      <c r="AF94" s="281"/>
      <c r="AG94" s="316"/>
      <c r="AH94" s="317"/>
      <c r="AI94" s="318">
        <f aca="true" t="shared" si="251" ref="AI94:AL94">SUM(AI92:AI93)</f>
        <v>1389.1</v>
      </c>
      <c r="AJ94" s="318">
        <f t="shared" si="251"/>
        <v>1389.1</v>
      </c>
      <c r="AK94" s="318">
        <f t="shared" si="251"/>
        <v>0</v>
      </c>
      <c r="AL94" s="319">
        <f t="shared" si="251"/>
        <v>0</v>
      </c>
      <c r="AM94" s="320">
        <f t="shared" si="242"/>
        <v>0</v>
      </c>
      <c r="AN94" s="321">
        <f t="shared" si="249"/>
        <v>1389.1</v>
      </c>
      <c r="AO94" s="346">
        <f t="shared" si="243"/>
        <v>0</v>
      </c>
      <c r="AP94" s="347">
        <f>SUM(AP92:AP93)</f>
        <v>1389.1</v>
      </c>
      <c r="AQ94" s="168" t="str">
        <f t="shared" si="164"/>
        <v>OK</v>
      </c>
      <c r="AR94" s="168" t="str">
        <f t="shared" si="165"/>
        <v>OK</v>
      </c>
      <c r="AS94" s="231">
        <f t="shared" si="188"/>
        <v>84</v>
      </c>
      <c r="AT94" s="348" t="str">
        <f t="shared" si="210"/>
        <v>TOTAL COMFARM</v>
      </c>
      <c r="AU94" s="352"/>
      <c r="AV94" s="352"/>
      <c r="AW94" s="391"/>
      <c r="AX94" s="392"/>
      <c r="AY94" s="385"/>
      <c r="AZ94" s="310"/>
      <c r="BA94" s="377"/>
      <c r="BB94" s="386">
        <f t="shared" si="166"/>
        <v>0</v>
      </c>
      <c r="BC94" s="387">
        <f t="shared" si="167"/>
        <v>0</v>
      </c>
    </row>
    <row r="95" spans="1:55" s="5" customFormat="1" ht="12.75">
      <c r="A95" s="41">
        <f t="shared" si="208"/>
        <v>85</v>
      </c>
      <c r="B95" s="63" t="str">
        <f t="shared" si="227"/>
        <v>CRISFARM VISEU</v>
      </c>
      <c r="C95" s="78" t="s">
        <v>151</v>
      </c>
      <c r="D95" s="78">
        <v>1204</v>
      </c>
      <c r="E95" s="79">
        <v>42643</v>
      </c>
      <c r="F95" s="80"/>
      <c r="G95" s="81">
        <v>1357.26</v>
      </c>
      <c r="H95" s="75"/>
      <c r="I95" s="75"/>
      <c r="J95" s="75"/>
      <c r="K95" s="75"/>
      <c r="L95" s="75"/>
      <c r="M95" s="75"/>
      <c r="N95" s="134"/>
      <c r="O95" s="63" t="str">
        <f t="shared" si="159"/>
        <v>CRISFARM VISEU</v>
      </c>
      <c r="P95" s="146">
        <f aca="true" t="shared" si="252" ref="P95:P97">SUM(F95:N95)</f>
        <v>1357.26</v>
      </c>
      <c r="Q95" s="197"/>
      <c r="R95" s="198">
        <f aca="true" t="shared" si="253" ref="R95:R97">IF(P95-Q95-S95&gt;Y95,P95-Q95-S95-Y95,0)</f>
        <v>0</v>
      </c>
      <c r="S95" s="106"/>
      <c r="T95" s="164">
        <f aca="true" t="shared" si="254" ref="T95:T97">W95-U95</f>
        <v>1357.26</v>
      </c>
      <c r="U95" s="200"/>
      <c r="V95" s="173"/>
      <c r="W95" s="201">
        <f aca="true" t="shared" si="255" ref="W95:W97">P95-Q95-R95-S95</f>
        <v>1357.26</v>
      </c>
      <c r="X95" s="168" t="str">
        <f t="shared" si="160"/>
        <v>OK</v>
      </c>
      <c r="Y95" s="224">
        <f t="shared" si="161"/>
        <v>1357.26</v>
      </c>
      <c r="AA95" s="231"/>
      <c r="AB95" s="247" t="s">
        <v>152</v>
      </c>
      <c r="AC95" s="233"/>
      <c r="AD95" s="234"/>
      <c r="AE95" s="235"/>
      <c r="AF95" s="270"/>
      <c r="AG95" s="302">
        <f aca="true" t="shared" si="256" ref="AG95:AG97">D95</f>
        <v>1204</v>
      </c>
      <c r="AH95" s="303">
        <f aca="true" t="shared" si="257" ref="AH95:AH97">IF(E95=0,"0",E95)</f>
        <v>42643</v>
      </c>
      <c r="AI95" s="304">
        <f aca="true" t="shared" si="258" ref="AI95:AI97">P95</f>
        <v>1357.26</v>
      </c>
      <c r="AJ95" s="305">
        <f aca="true" t="shared" si="259" ref="AJ95:AJ97">AI95-AK95</f>
        <v>1357.26</v>
      </c>
      <c r="AK95" s="306">
        <f aca="true" t="shared" si="260" ref="AK95:AK97">S95</f>
        <v>0</v>
      </c>
      <c r="AL95" s="307">
        <f aca="true" t="shared" si="261" ref="AL95:AL97">Q95+R95</f>
        <v>0</v>
      </c>
      <c r="AM95" s="308">
        <f t="shared" si="242"/>
        <v>0</v>
      </c>
      <c r="AN95" s="309">
        <f>T95:T97</f>
        <v>1357.26</v>
      </c>
      <c r="AO95" s="338">
        <f t="shared" si="243"/>
        <v>0</v>
      </c>
      <c r="AP95" s="339">
        <f aca="true" t="shared" si="262" ref="AP95:AP97">AJ95-AL95</f>
        <v>1357.26</v>
      </c>
      <c r="AQ95" s="168" t="str">
        <f t="shared" si="164"/>
        <v>OK</v>
      </c>
      <c r="AR95" s="168" t="str">
        <f t="shared" si="165"/>
        <v>OK</v>
      </c>
      <c r="AS95" s="231">
        <f t="shared" si="188"/>
        <v>85</v>
      </c>
      <c r="AT95" s="336" t="str">
        <f aca="true" t="shared" si="263" ref="AT95:AT107">AB95</f>
        <v>CRISFARM VISEU</v>
      </c>
      <c r="AU95" s="337"/>
      <c r="AV95" s="337"/>
      <c r="AW95" s="368"/>
      <c r="AX95" s="369"/>
      <c r="AY95" s="395"/>
      <c r="AZ95" s="294">
        <f aca="true" t="shared" si="264" ref="AZ95:AZ97">D95</f>
        <v>1204</v>
      </c>
      <c r="BA95" s="529">
        <f aca="true" t="shared" si="265" ref="BA95:BA97">IF(E95=0,"0",E95)</f>
        <v>42643</v>
      </c>
      <c r="BB95" s="530">
        <f t="shared" si="166"/>
        <v>0</v>
      </c>
      <c r="BC95" s="531">
        <f t="shared" si="167"/>
        <v>0</v>
      </c>
    </row>
    <row r="96" spans="1:55" s="5" customFormat="1" ht="12.75">
      <c r="A96" s="41">
        <f t="shared" si="208"/>
        <v>86</v>
      </c>
      <c r="B96" s="63" t="str">
        <f t="shared" si="227"/>
        <v>CRISFARM POIENI</v>
      </c>
      <c r="C96" s="48" t="s">
        <v>151</v>
      </c>
      <c r="D96" s="48">
        <v>1201</v>
      </c>
      <c r="E96" s="49">
        <v>42643</v>
      </c>
      <c r="F96" s="50"/>
      <c r="G96" s="51">
        <v>572.68</v>
      </c>
      <c r="H96" s="75"/>
      <c r="I96" s="75"/>
      <c r="J96" s="75"/>
      <c r="K96" s="75"/>
      <c r="L96" s="75"/>
      <c r="M96" s="75"/>
      <c r="N96" s="134"/>
      <c r="O96" s="63" t="str">
        <f t="shared" si="159"/>
        <v>CRISFARM POIENI</v>
      </c>
      <c r="P96" s="122">
        <f t="shared" si="252"/>
        <v>572.68</v>
      </c>
      <c r="Q96" s="197"/>
      <c r="R96" s="198">
        <f t="shared" si="253"/>
        <v>0</v>
      </c>
      <c r="S96" s="106"/>
      <c r="T96" s="164">
        <f t="shared" si="254"/>
        <v>572.68</v>
      </c>
      <c r="U96" s="200"/>
      <c r="V96" s="173"/>
      <c r="W96" s="201">
        <f t="shared" si="255"/>
        <v>572.68</v>
      </c>
      <c r="X96" s="168" t="str">
        <f t="shared" si="160"/>
        <v>OK</v>
      </c>
      <c r="Y96" s="224">
        <f t="shared" si="161"/>
        <v>572.68</v>
      </c>
      <c r="AA96" s="231"/>
      <c r="AB96" s="247" t="s">
        <v>153</v>
      </c>
      <c r="AC96" s="233"/>
      <c r="AD96" s="234"/>
      <c r="AE96" s="235"/>
      <c r="AF96" s="270"/>
      <c r="AG96" s="302">
        <f t="shared" si="256"/>
        <v>1201</v>
      </c>
      <c r="AH96" s="303">
        <f t="shared" si="257"/>
        <v>42643</v>
      </c>
      <c r="AI96" s="304">
        <f t="shared" si="258"/>
        <v>572.68</v>
      </c>
      <c r="AJ96" s="305">
        <f t="shared" si="259"/>
        <v>572.68</v>
      </c>
      <c r="AK96" s="306">
        <f t="shared" si="260"/>
        <v>0</v>
      </c>
      <c r="AL96" s="307">
        <f t="shared" si="261"/>
        <v>0</v>
      </c>
      <c r="AM96" s="308">
        <f t="shared" si="242"/>
        <v>0</v>
      </c>
      <c r="AN96" s="309">
        <f>T96:T97</f>
        <v>572.68</v>
      </c>
      <c r="AO96" s="338">
        <f t="shared" si="243"/>
        <v>0</v>
      </c>
      <c r="AP96" s="339">
        <f t="shared" si="262"/>
        <v>572.68</v>
      </c>
      <c r="AQ96" s="168" t="str">
        <f t="shared" si="164"/>
        <v>OK</v>
      </c>
      <c r="AR96" s="168" t="str">
        <f t="shared" si="165"/>
        <v>OK</v>
      </c>
      <c r="AS96" s="231">
        <f t="shared" si="188"/>
        <v>86</v>
      </c>
      <c r="AT96" s="336" t="str">
        <f t="shared" si="263"/>
        <v>CRISFARM POIENI</v>
      </c>
      <c r="AU96" s="337"/>
      <c r="AV96" s="337"/>
      <c r="AW96" s="368"/>
      <c r="AX96" s="369"/>
      <c r="AY96" s="395"/>
      <c r="AZ96" s="302">
        <f t="shared" si="264"/>
        <v>1201</v>
      </c>
      <c r="BA96" s="371">
        <f t="shared" si="265"/>
        <v>42643</v>
      </c>
      <c r="BB96" s="372">
        <f t="shared" si="166"/>
        <v>0</v>
      </c>
      <c r="BC96" s="373">
        <f t="shared" si="167"/>
        <v>0</v>
      </c>
    </row>
    <row r="97" spans="1:55" s="5" customFormat="1" ht="12.75">
      <c r="A97" s="41">
        <f t="shared" si="208"/>
        <v>87</v>
      </c>
      <c r="B97" s="63" t="str">
        <f t="shared" si="227"/>
        <v>CRISFARM REPEDEA</v>
      </c>
      <c r="C97" s="48" t="s">
        <v>151</v>
      </c>
      <c r="D97" s="48">
        <v>1207</v>
      </c>
      <c r="E97" s="49">
        <v>42643</v>
      </c>
      <c r="F97" s="50">
        <v>7890.18</v>
      </c>
      <c r="G97" s="51">
        <v>415.7</v>
      </c>
      <c r="H97" s="75"/>
      <c r="I97" s="75"/>
      <c r="J97" s="75"/>
      <c r="K97" s="75"/>
      <c r="L97" s="75"/>
      <c r="M97" s="75"/>
      <c r="N97" s="134"/>
      <c r="O97" s="63" t="str">
        <f t="shared" si="159"/>
        <v>CRISFARM REPEDEA</v>
      </c>
      <c r="P97" s="122">
        <f t="shared" si="252"/>
        <v>8305.880000000001</v>
      </c>
      <c r="Q97" s="163"/>
      <c r="R97" s="174">
        <f t="shared" si="253"/>
        <v>0</v>
      </c>
      <c r="S97" s="185"/>
      <c r="T97" s="164">
        <f t="shared" si="254"/>
        <v>8305.880000000001</v>
      </c>
      <c r="U97" s="187"/>
      <c r="V97" s="173"/>
      <c r="W97" s="167">
        <f t="shared" si="255"/>
        <v>8305.880000000001</v>
      </c>
      <c r="X97" s="168" t="str">
        <f t="shared" si="160"/>
        <v>OK</v>
      </c>
      <c r="Y97" s="224">
        <f t="shared" si="161"/>
        <v>8305.880000000001</v>
      </c>
      <c r="AA97" s="231"/>
      <c r="AB97" s="247" t="s">
        <v>154</v>
      </c>
      <c r="AC97" s="233"/>
      <c r="AD97" s="234"/>
      <c r="AE97" s="235"/>
      <c r="AF97" s="270"/>
      <c r="AG97" s="302">
        <f t="shared" si="256"/>
        <v>1207</v>
      </c>
      <c r="AH97" s="303">
        <f t="shared" si="257"/>
        <v>42643</v>
      </c>
      <c r="AI97" s="304">
        <f t="shared" si="258"/>
        <v>8305.880000000001</v>
      </c>
      <c r="AJ97" s="304">
        <f t="shared" si="259"/>
        <v>8305.880000000001</v>
      </c>
      <c r="AK97" s="306">
        <f t="shared" si="260"/>
        <v>0</v>
      </c>
      <c r="AL97" s="307">
        <f t="shared" si="261"/>
        <v>0</v>
      </c>
      <c r="AM97" s="308">
        <f t="shared" si="242"/>
        <v>0</v>
      </c>
      <c r="AN97" s="309">
        <f t="shared" si="249"/>
        <v>8305.880000000001</v>
      </c>
      <c r="AO97" s="338">
        <f t="shared" si="243"/>
        <v>0</v>
      </c>
      <c r="AP97" s="339">
        <f t="shared" si="262"/>
        <v>8305.880000000001</v>
      </c>
      <c r="AQ97" s="168" t="str">
        <f t="shared" si="164"/>
        <v>OK</v>
      </c>
      <c r="AR97" s="168" t="str">
        <f t="shared" si="165"/>
        <v>OK</v>
      </c>
      <c r="AS97" s="231">
        <f t="shared" si="188"/>
        <v>87</v>
      </c>
      <c r="AT97" s="336" t="str">
        <f t="shared" si="263"/>
        <v>CRISFARM REPEDEA</v>
      </c>
      <c r="AU97" s="337"/>
      <c r="AV97" s="337"/>
      <c r="AW97" s="368"/>
      <c r="AX97" s="369"/>
      <c r="AY97" s="395"/>
      <c r="AZ97" s="302">
        <f t="shared" si="264"/>
        <v>1207</v>
      </c>
      <c r="BA97" s="371">
        <f t="shared" si="265"/>
        <v>42643</v>
      </c>
      <c r="BB97" s="372">
        <f t="shared" si="166"/>
        <v>0</v>
      </c>
      <c r="BC97" s="373">
        <f t="shared" si="167"/>
        <v>0</v>
      </c>
    </row>
    <row r="98" spans="1:55" s="6" customFormat="1" ht="13.5">
      <c r="A98" s="41">
        <f t="shared" si="208"/>
        <v>88</v>
      </c>
      <c r="B98" s="83" t="str">
        <f t="shared" si="227"/>
        <v>TOTAL CRISFARM</v>
      </c>
      <c r="C98" s="84"/>
      <c r="D98" s="107"/>
      <c r="E98" s="108"/>
      <c r="F98" s="87">
        <f aca="true" t="shared" si="266" ref="F98:N98">SUM(F95:F97)</f>
        <v>7890.18</v>
      </c>
      <c r="G98" s="87">
        <f t="shared" si="266"/>
        <v>2345.64</v>
      </c>
      <c r="H98" s="87">
        <f t="shared" si="266"/>
        <v>0</v>
      </c>
      <c r="I98" s="135">
        <f t="shared" si="266"/>
        <v>0</v>
      </c>
      <c r="J98" s="135">
        <f t="shared" si="266"/>
        <v>0</v>
      </c>
      <c r="K98" s="135">
        <f t="shared" si="266"/>
        <v>0</v>
      </c>
      <c r="L98" s="135">
        <f t="shared" si="266"/>
        <v>0</v>
      </c>
      <c r="M98" s="135">
        <f t="shared" si="266"/>
        <v>0</v>
      </c>
      <c r="N98" s="136">
        <f t="shared" si="266"/>
        <v>0</v>
      </c>
      <c r="O98" s="83" t="str">
        <f t="shared" si="159"/>
        <v>TOTAL CRISFARM</v>
      </c>
      <c r="P98" s="149">
        <f aca="true" t="shared" si="267" ref="P98:U98">SUM(P95:P97)</f>
        <v>10235.820000000002</v>
      </c>
      <c r="Q98" s="149">
        <f t="shared" si="267"/>
        <v>0</v>
      </c>
      <c r="R98" s="149">
        <f t="shared" si="267"/>
        <v>0</v>
      </c>
      <c r="S98" s="149">
        <f t="shared" si="267"/>
        <v>0</v>
      </c>
      <c r="T98" s="169">
        <f t="shared" si="267"/>
        <v>10235.820000000002</v>
      </c>
      <c r="U98" s="170">
        <f t="shared" si="267"/>
        <v>0</v>
      </c>
      <c r="V98" s="171"/>
      <c r="W98" s="172">
        <f>SUM(W95:W97)</f>
        <v>10235.820000000002</v>
      </c>
      <c r="X98" s="168" t="str">
        <f t="shared" si="160"/>
        <v>OK</v>
      </c>
      <c r="Y98" s="224">
        <f t="shared" si="161"/>
        <v>10235.820000000002</v>
      </c>
      <c r="AA98" s="231"/>
      <c r="AB98" s="248" t="s">
        <v>155</v>
      </c>
      <c r="AC98" s="249"/>
      <c r="AD98" s="250"/>
      <c r="AE98" s="251"/>
      <c r="AF98" s="252"/>
      <c r="AG98" s="316"/>
      <c r="AH98" s="317"/>
      <c r="AI98" s="318">
        <f aca="true" t="shared" si="268" ref="AI98:AL98">SUM(AI95:AI97)</f>
        <v>10235.820000000002</v>
      </c>
      <c r="AJ98" s="318">
        <f t="shared" si="268"/>
        <v>10235.820000000002</v>
      </c>
      <c r="AK98" s="318">
        <f t="shared" si="268"/>
        <v>0</v>
      </c>
      <c r="AL98" s="318">
        <f t="shared" si="268"/>
        <v>0</v>
      </c>
      <c r="AM98" s="489">
        <f t="shared" si="242"/>
        <v>0</v>
      </c>
      <c r="AN98" s="321">
        <f t="shared" si="249"/>
        <v>10235.820000000002</v>
      </c>
      <c r="AO98" s="512">
        <f t="shared" si="243"/>
        <v>0</v>
      </c>
      <c r="AP98" s="347">
        <f>SUM(AP95:AP97)</f>
        <v>10235.820000000002</v>
      </c>
      <c r="AQ98" s="168" t="str">
        <f t="shared" si="164"/>
        <v>OK</v>
      </c>
      <c r="AR98" s="168" t="str">
        <f t="shared" si="165"/>
        <v>OK</v>
      </c>
      <c r="AS98" s="231">
        <f t="shared" si="188"/>
        <v>88</v>
      </c>
      <c r="AT98" s="348" t="str">
        <f t="shared" si="263"/>
        <v>TOTAL CRISFARM</v>
      </c>
      <c r="AU98" s="352"/>
      <c r="AV98" s="352"/>
      <c r="AW98" s="391"/>
      <c r="AX98" s="392"/>
      <c r="AY98" s="385"/>
      <c r="AZ98" s="310"/>
      <c r="BA98" s="377"/>
      <c r="BB98" s="386">
        <f t="shared" si="166"/>
        <v>0</v>
      </c>
      <c r="BC98" s="387">
        <f t="shared" si="167"/>
        <v>0</v>
      </c>
    </row>
    <row r="99" spans="1:55" s="5" customFormat="1" ht="12.75">
      <c r="A99" s="41">
        <f t="shared" si="208"/>
        <v>89</v>
      </c>
      <c r="B99" s="63" t="str">
        <f t="shared" si="227"/>
        <v>CRYS-LAURA</v>
      </c>
      <c r="C99" s="408" t="s">
        <v>156</v>
      </c>
      <c r="D99" s="408">
        <v>278</v>
      </c>
      <c r="E99" s="409">
        <v>42643</v>
      </c>
      <c r="F99" s="410"/>
      <c r="G99" s="410">
        <v>1179.75</v>
      </c>
      <c r="H99" s="61"/>
      <c r="I99" s="150"/>
      <c r="J99" s="150"/>
      <c r="K99" s="150"/>
      <c r="L99" s="150"/>
      <c r="M99" s="150"/>
      <c r="N99" s="151"/>
      <c r="O99" s="63" t="str">
        <f t="shared" si="159"/>
        <v>CRYS-LAURA</v>
      </c>
      <c r="P99" s="146">
        <f aca="true" t="shared" si="269" ref="P99:P103">SUM(F99:N99)</f>
        <v>1179.75</v>
      </c>
      <c r="Q99" s="161"/>
      <c r="R99" s="162">
        <f aca="true" t="shared" si="270" ref="R99:R103">IF(P99-Q99-S99&gt;Y99,P99-Q99-S99-Y99,0)</f>
        <v>0</v>
      </c>
      <c r="S99" s="163"/>
      <c r="T99" s="164">
        <f aca="true" t="shared" si="271" ref="T99:T103">W99-U99</f>
        <v>1179.75</v>
      </c>
      <c r="U99" s="165"/>
      <c r="V99" s="173"/>
      <c r="W99" s="167">
        <f aca="true" t="shared" si="272" ref="W99:W103">P99-Q99-R99-S99</f>
        <v>1179.75</v>
      </c>
      <c r="X99" s="168" t="str">
        <f t="shared" si="160"/>
        <v>OK</v>
      </c>
      <c r="Y99" s="224">
        <f t="shared" si="161"/>
        <v>1179.75</v>
      </c>
      <c r="AA99" s="231"/>
      <c r="AB99" s="247" t="s">
        <v>157</v>
      </c>
      <c r="AC99" s="233"/>
      <c r="AD99" s="255"/>
      <c r="AE99" s="256"/>
      <c r="AF99" s="270"/>
      <c r="AG99" s="302">
        <f aca="true" t="shared" si="273" ref="AG99:AG103">D99</f>
        <v>278</v>
      </c>
      <c r="AH99" s="303">
        <f aca="true" t="shared" si="274" ref="AH99:AH103">IF(E99=0,"0",E99)</f>
        <v>42643</v>
      </c>
      <c r="AI99" s="304">
        <f aca="true" t="shared" si="275" ref="AI99:AI103">P99</f>
        <v>1179.75</v>
      </c>
      <c r="AJ99" s="305">
        <f aca="true" t="shared" si="276" ref="AJ99:AJ103">AI99-AK99</f>
        <v>1179.75</v>
      </c>
      <c r="AK99" s="306">
        <f aca="true" t="shared" si="277" ref="AK99:AK103">S99</f>
        <v>0</v>
      </c>
      <c r="AL99" s="307">
        <f aca="true" t="shared" si="278" ref="AL99:AL103">Q99+R99</f>
        <v>0</v>
      </c>
      <c r="AM99" s="308">
        <f t="shared" si="242"/>
        <v>0</v>
      </c>
      <c r="AN99" s="309">
        <f aca="true" t="shared" si="279" ref="AN99:AN105">T99:T100</f>
        <v>1179.75</v>
      </c>
      <c r="AO99" s="338">
        <f t="shared" si="243"/>
        <v>0</v>
      </c>
      <c r="AP99" s="339">
        <f aca="true" t="shared" si="280" ref="AP99:AP103">AJ99-AL99</f>
        <v>1179.75</v>
      </c>
      <c r="AQ99" s="168" t="str">
        <f t="shared" si="164"/>
        <v>OK</v>
      </c>
      <c r="AR99" s="168" t="str">
        <f t="shared" si="165"/>
        <v>OK</v>
      </c>
      <c r="AS99" s="231">
        <f t="shared" si="188"/>
        <v>89</v>
      </c>
      <c r="AT99" s="336" t="str">
        <f t="shared" si="263"/>
        <v>CRYS-LAURA</v>
      </c>
      <c r="AU99" s="337"/>
      <c r="AV99" s="337"/>
      <c r="AW99" s="380"/>
      <c r="AX99" s="381"/>
      <c r="AY99" s="395"/>
      <c r="AZ99" s="294">
        <f aca="true" t="shared" si="281" ref="AZ99:AZ103">D99</f>
        <v>278</v>
      </c>
      <c r="BA99" s="529">
        <f aca="true" t="shared" si="282" ref="BA99:BA103">IF(E99=0,"0",E99)</f>
        <v>42643</v>
      </c>
      <c r="BB99" s="530">
        <f t="shared" si="166"/>
        <v>0</v>
      </c>
      <c r="BC99" s="531">
        <f t="shared" si="167"/>
        <v>0</v>
      </c>
    </row>
    <row r="100" spans="1:55" s="5" customFormat="1" ht="12.75">
      <c r="A100" s="41">
        <f t="shared" si="208"/>
        <v>90</v>
      </c>
      <c r="B100" s="63" t="str">
        <f t="shared" si="227"/>
        <v>CRYS-LAURA</v>
      </c>
      <c r="C100" s="74"/>
      <c r="D100" s="104"/>
      <c r="E100" s="105"/>
      <c r="F100" s="106"/>
      <c r="G100" s="50"/>
      <c r="H100" s="50"/>
      <c r="I100" s="126"/>
      <c r="J100" s="128"/>
      <c r="K100" s="128"/>
      <c r="L100" s="128"/>
      <c r="M100" s="128"/>
      <c r="N100" s="129"/>
      <c r="O100" s="63" t="str">
        <f t="shared" si="159"/>
        <v>CRYS-LAURA</v>
      </c>
      <c r="P100" s="122">
        <f t="shared" si="269"/>
        <v>0</v>
      </c>
      <c r="Q100" s="161"/>
      <c r="R100" s="162">
        <f t="shared" si="270"/>
        <v>0</v>
      </c>
      <c r="S100" s="163"/>
      <c r="T100" s="164">
        <f t="shared" si="271"/>
        <v>0</v>
      </c>
      <c r="U100" s="165"/>
      <c r="V100" s="173"/>
      <c r="W100" s="167">
        <f t="shared" si="272"/>
        <v>0</v>
      </c>
      <c r="X100" s="168" t="str">
        <f t="shared" si="160"/>
        <v>OK</v>
      </c>
      <c r="Y100" s="224">
        <f t="shared" si="161"/>
        <v>0</v>
      </c>
      <c r="AA100" s="231"/>
      <c r="AB100" s="247" t="s">
        <v>157</v>
      </c>
      <c r="AC100" s="233"/>
      <c r="AD100" s="255"/>
      <c r="AE100" s="256"/>
      <c r="AF100" s="270"/>
      <c r="AG100" s="302">
        <f t="shared" si="273"/>
        <v>0</v>
      </c>
      <c r="AH100" s="303" t="str">
        <f t="shared" si="274"/>
        <v>0</v>
      </c>
      <c r="AI100" s="304">
        <f t="shared" si="275"/>
        <v>0</v>
      </c>
      <c r="AJ100" s="305">
        <f t="shared" si="276"/>
        <v>0</v>
      </c>
      <c r="AK100" s="306">
        <f t="shared" si="277"/>
        <v>0</v>
      </c>
      <c r="AL100" s="307">
        <f t="shared" si="278"/>
        <v>0</v>
      </c>
      <c r="AM100" s="308">
        <f t="shared" si="242"/>
        <v>0</v>
      </c>
      <c r="AN100" s="309">
        <f aca="true" t="shared" si="283" ref="AN100:AN103">T100:T100</f>
        <v>0</v>
      </c>
      <c r="AO100" s="338">
        <f t="shared" si="243"/>
        <v>0</v>
      </c>
      <c r="AP100" s="339">
        <f t="shared" si="280"/>
        <v>0</v>
      </c>
      <c r="AQ100" s="168" t="str">
        <f t="shared" si="164"/>
        <v>OK</v>
      </c>
      <c r="AR100" s="168" t="str">
        <f t="shared" si="165"/>
        <v>OK</v>
      </c>
      <c r="AS100" s="231">
        <f t="shared" si="188"/>
        <v>90</v>
      </c>
      <c r="AT100" s="336" t="str">
        <f t="shared" si="263"/>
        <v>CRYS-LAURA</v>
      </c>
      <c r="AU100" s="337"/>
      <c r="AV100" s="337"/>
      <c r="AW100" s="380"/>
      <c r="AX100" s="381"/>
      <c r="AY100" s="395"/>
      <c r="AZ100" s="302">
        <f t="shared" si="281"/>
        <v>0</v>
      </c>
      <c r="BA100" s="371" t="str">
        <f t="shared" si="282"/>
        <v>0</v>
      </c>
      <c r="BB100" s="372">
        <f t="shared" si="166"/>
        <v>0</v>
      </c>
      <c r="BC100" s="373">
        <f t="shared" si="167"/>
        <v>0</v>
      </c>
    </row>
    <row r="101" spans="1:55" s="6" customFormat="1" ht="13.5">
      <c r="A101" s="41">
        <f t="shared" si="208"/>
        <v>91</v>
      </c>
      <c r="B101" s="83" t="str">
        <f aca="true" t="shared" si="284" ref="B101:B116">AB101</f>
        <v>TOTAL CRYS-LAURA</v>
      </c>
      <c r="C101" s="84"/>
      <c r="D101" s="85"/>
      <c r="E101" s="86"/>
      <c r="F101" s="87">
        <f aca="true" t="shared" si="285" ref="F101:U101">SUM(F99:F100)</f>
        <v>0</v>
      </c>
      <c r="G101" s="87">
        <f t="shared" si="285"/>
        <v>1179.75</v>
      </c>
      <c r="H101" s="87">
        <f t="shared" si="285"/>
        <v>0</v>
      </c>
      <c r="I101" s="135">
        <f t="shared" si="285"/>
        <v>0</v>
      </c>
      <c r="J101" s="135">
        <f t="shared" si="285"/>
        <v>0</v>
      </c>
      <c r="K101" s="135">
        <f t="shared" si="285"/>
        <v>0</v>
      </c>
      <c r="L101" s="135">
        <f t="shared" si="285"/>
        <v>0</v>
      </c>
      <c r="M101" s="135">
        <f t="shared" si="285"/>
        <v>0</v>
      </c>
      <c r="N101" s="136">
        <f t="shared" si="285"/>
        <v>0</v>
      </c>
      <c r="O101" s="83" t="str">
        <f t="shared" si="159"/>
        <v>TOTAL CRYS-LAURA</v>
      </c>
      <c r="P101" s="125">
        <f t="shared" si="285"/>
        <v>1179.75</v>
      </c>
      <c r="Q101" s="149">
        <f t="shared" si="285"/>
        <v>0</v>
      </c>
      <c r="R101" s="149">
        <f t="shared" si="285"/>
        <v>0</v>
      </c>
      <c r="S101" s="149">
        <f t="shared" si="285"/>
        <v>0</v>
      </c>
      <c r="T101" s="169">
        <f t="shared" si="285"/>
        <v>1179.75</v>
      </c>
      <c r="U101" s="170">
        <f t="shared" si="285"/>
        <v>0</v>
      </c>
      <c r="V101" s="171"/>
      <c r="W101" s="172">
        <f>SUM(W99:W100)</f>
        <v>1179.75</v>
      </c>
      <c r="X101" s="168" t="str">
        <f t="shared" si="160"/>
        <v>OK</v>
      </c>
      <c r="Y101" s="224">
        <f t="shared" si="161"/>
        <v>1179.75</v>
      </c>
      <c r="AA101" s="231"/>
      <c r="AB101" s="248" t="s">
        <v>158</v>
      </c>
      <c r="AC101" s="249"/>
      <c r="AD101" s="250"/>
      <c r="AE101" s="251"/>
      <c r="AF101" s="252"/>
      <c r="AG101" s="316"/>
      <c r="AH101" s="317"/>
      <c r="AI101" s="318">
        <f aca="true" t="shared" si="286" ref="AI101:AL101">SUM(AI99:AI100)</f>
        <v>1179.75</v>
      </c>
      <c r="AJ101" s="318">
        <f t="shared" si="286"/>
        <v>1179.75</v>
      </c>
      <c r="AK101" s="318">
        <f t="shared" si="286"/>
        <v>0</v>
      </c>
      <c r="AL101" s="319">
        <f t="shared" si="286"/>
        <v>0</v>
      </c>
      <c r="AM101" s="320">
        <f t="shared" si="242"/>
        <v>0</v>
      </c>
      <c r="AN101" s="321">
        <f t="shared" si="283"/>
        <v>1179.75</v>
      </c>
      <c r="AO101" s="346">
        <f t="shared" si="243"/>
        <v>0</v>
      </c>
      <c r="AP101" s="347">
        <f>SUM(AP99:AP100)</f>
        <v>1179.75</v>
      </c>
      <c r="AQ101" s="168" t="str">
        <f t="shared" si="164"/>
        <v>OK</v>
      </c>
      <c r="AR101" s="168" t="str">
        <f t="shared" si="165"/>
        <v>OK</v>
      </c>
      <c r="AS101" s="231">
        <f t="shared" si="188"/>
        <v>91</v>
      </c>
      <c r="AT101" s="348" t="str">
        <f t="shared" si="263"/>
        <v>TOTAL CRYS-LAURA</v>
      </c>
      <c r="AU101" s="352"/>
      <c r="AV101" s="352"/>
      <c r="AW101" s="391"/>
      <c r="AX101" s="392"/>
      <c r="AY101" s="385"/>
      <c r="AZ101" s="310"/>
      <c r="BA101" s="377"/>
      <c r="BB101" s="386">
        <f t="shared" si="166"/>
        <v>0</v>
      </c>
      <c r="BC101" s="387">
        <f t="shared" si="167"/>
        <v>0</v>
      </c>
    </row>
    <row r="102" spans="1:55" s="5" customFormat="1" ht="12.75">
      <c r="A102" s="41">
        <f t="shared" si="208"/>
        <v>92</v>
      </c>
      <c r="B102" s="63" t="str">
        <f t="shared" si="284"/>
        <v>DAVILLA 1</v>
      </c>
      <c r="C102" s="48" t="s">
        <v>159</v>
      </c>
      <c r="D102" s="48">
        <v>522</v>
      </c>
      <c r="E102" s="49">
        <v>42643</v>
      </c>
      <c r="F102" s="50">
        <v>1130.72</v>
      </c>
      <c r="G102" s="51">
        <v>3264.23</v>
      </c>
      <c r="H102" s="52">
        <v>2377</v>
      </c>
      <c r="I102" s="52">
        <v>17458.74</v>
      </c>
      <c r="J102" s="52"/>
      <c r="K102" s="52"/>
      <c r="L102" s="52"/>
      <c r="M102" s="52"/>
      <c r="N102" s="52">
        <v>4725.66</v>
      </c>
      <c r="O102" s="63" t="str">
        <f t="shared" si="159"/>
        <v>DAVILLA 1</v>
      </c>
      <c r="P102" s="146">
        <f t="shared" si="269"/>
        <v>28956.350000000002</v>
      </c>
      <c r="Q102" s="161"/>
      <c r="R102" s="162">
        <f t="shared" si="270"/>
        <v>0</v>
      </c>
      <c r="S102" s="163"/>
      <c r="T102" s="164">
        <f t="shared" si="271"/>
        <v>28956.350000000002</v>
      </c>
      <c r="U102" s="165"/>
      <c r="V102" s="173"/>
      <c r="W102" s="167">
        <f t="shared" si="272"/>
        <v>28956.350000000002</v>
      </c>
      <c r="X102" s="168" t="str">
        <f t="shared" si="160"/>
        <v>OK</v>
      </c>
      <c r="Y102" s="224">
        <f t="shared" si="161"/>
        <v>28956.350000000002</v>
      </c>
      <c r="AA102" s="231"/>
      <c r="AB102" s="247" t="s">
        <v>160</v>
      </c>
      <c r="AC102" s="233"/>
      <c r="AD102" s="268"/>
      <c r="AE102" s="269"/>
      <c r="AF102" s="270"/>
      <c r="AG102" s="302">
        <f t="shared" si="273"/>
        <v>522</v>
      </c>
      <c r="AH102" s="303">
        <f t="shared" si="274"/>
        <v>42643</v>
      </c>
      <c r="AI102" s="304">
        <f t="shared" si="275"/>
        <v>28956.350000000002</v>
      </c>
      <c r="AJ102" s="305">
        <f t="shared" si="276"/>
        <v>28956.350000000002</v>
      </c>
      <c r="AK102" s="306">
        <f t="shared" si="277"/>
        <v>0</v>
      </c>
      <c r="AL102" s="307">
        <f t="shared" si="278"/>
        <v>0</v>
      </c>
      <c r="AM102" s="308">
        <f t="shared" si="242"/>
        <v>0</v>
      </c>
      <c r="AN102" s="309">
        <f t="shared" si="279"/>
        <v>28956.350000000002</v>
      </c>
      <c r="AO102" s="338">
        <f t="shared" si="243"/>
        <v>0</v>
      </c>
      <c r="AP102" s="339">
        <f t="shared" si="280"/>
        <v>28956.350000000002</v>
      </c>
      <c r="AQ102" s="168" t="str">
        <f t="shared" si="164"/>
        <v>OK</v>
      </c>
      <c r="AR102" s="168" t="str">
        <f t="shared" si="165"/>
        <v>OK</v>
      </c>
      <c r="AS102" s="231">
        <f t="shared" si="188"/>
        <v>92</v>
      </c>
      <c r="AT102" s="336" t="str">
        <f t="shared" si="263"/>
        <v>DAVILLA 1</v>
      </c>
      <c r="AU102" s="337"/>
      <c r="AV102" s="337"/>
      <c r="AW102" s="393"/>
      <c r="AX102" s="394"/>
      <c r="AY102" s="395"/>
      <c r="AZ102" s="294">
        <f t="shared" si="281"/>
        <v>522</v>
      </c>
      <c r="BA102" s="529">
        <f t="shared" si="282"/>
        <v>42643</v>
      </c>
      <c r="BB102" s="530">
        <f t="shared" si="166"/>
        <v>0</v>
      </c>
      <c r="BC102" s="531">
        <f t="shared" si="167"/>
        <v>0</v>
      </c>
    </row>
    <row r="103" spans="1:55" s="5" customFormat="1" ht="12.75">
      <c r="A103" s="41">
        <f t="shared" si="208"/>
        <v>93</v>
      </c>
      <c r="B103" s="63" t="str">
        <f t="shared" si="284"/>
        <v>DAVILLA 2</v>
      </c>
      <c r="C103" s="48" t="s">
        <v>159</v>
      </c>
      <c r="D103" s="48">
        <v>114</v>
      </c>
      <c r="E103" s="49">
        <v>42643</v>
      </c>
      <c r="F103" s="50"/>
      <c r="G103" s="51">
        <v>353.77</v>
      </c>
      <c r="H103" s="52"/>
      <c r="I103" s="52"/>
      <c r="J103" s="52"/>
      <c r="K103" s="52"/>
      <c r="L103" s="52"/>
      <c r="M103" s="52"/>
      <c r="N103" s="52"/>
      <c r="O103" s="63" t="str">
        <f t="shared" si="159"/>
        <v>DAVILLA 2</v>
      </c>
      <c r="P103" s="122">
        <f t="shared" si="269"/>
        <v>353.77</v>
      </c>
      <c r="Q103" s="161"/>
      <c r="R103" s="162">
        <f t="shared" si="270"/>
        <v>0</v>
      </c>
      <c r="S103" s="163"/>
      <c r="T103" s="164">
        <f t="shared" si="271"/>
        <v>353.77</v>
      </c>
      <c r="U103" s="165"/>
      <c r="V103" s="173"/>
      <c r="W103" s="167">
        <f t="shared" si="272"/>
        <v>353.77</v>
      </c>
      <c r="X103" s="168" t="str">
        <f t="shared" si="160"/>
        <v>OK</v>
      </c>
      <c r="Y103" s="224">
        <f t="shared" si="161"/>
        <v>353.77</v>
      </c>
      <c r="AA103" s="231"/>
      <c r="AB103" s="247" t="s">
        <v>161</v>
      </c>
      <c r="AC103" s="233"/>
      <c r="AD103" s="268"/>
      <c r="AE103" s="269"/>
      <c r="AF103" s="270"/>
      <c r="AG103" s="302">
        <f t="shared" si="273"/>
        <v>114</v>
      </c>
      <c r="AH103" s="303">
        <f t="shared" si="274"/>
        <v>42643</v>
      </c>
      <c r="AI103" s="304">
        <f t="shared" si="275"/>
        <v>353.77</v>
      </c>
      <c r="AJ103" s="305">
        <f t="shared" si="276"/>
        <v>353.77</v>
      </c>
      <c r="AK103" s="306">
        <f t="shared" si="277"/>
        <v>0</v>
      </c>
      <c r="AL103" s="307">
        <f t="shared" si="278"/>
        <v>0</v>
      </c>
      <c r="AM103" s="308">
        <f t="shared" si="242"/>
        <v>0</v>
      </c>
      <c r="AN103" s="309">
        <f t="shared" si="283"/>
        <v>353.77</v>
      </c>
      <c r="AO103" s="338">
        <f t="shared" si="243"/>
        <v>0</v>
      </c>
      <c r="AP103" s="339">
        <f t="shared" si="280"/>
        <v>353.77</v>
      </c>
      <c r="AQ103" s="168" t="str">
        <f t="shared" si="164"/>
        <v>OK</v>
      </c>
      <c r="AR103" s="168" t="str">
        <f t="shared" si="165"/>
        <v>OK</v>
      </c>
      <c r="AS103" s="231">
        <f t="shared" si="188"/>
        <v>93</v>
      </c>
      <c r="AT103" s="336" t="str">
        <f t="shared" si="263"/>
        <v>DAVILLA 2</v>
      </c>
      <c r="AU103" s="337"/>
      <c r="AV103" s="337"/>
      <c r="AW103" s="393"/>
      <c r="AX103" s="394"/>
      <c r="AY103" s="395"/>
      <c r="AZ103" s="302">
        <f t="shared" si="281"/>
        <v>114</v>
      </c>
      <c r="BA103" s="371">
        <f t="shared" si="282"/>
        <v>42643</v>
      </c>
      <c r="BB103" s="372">
        <f t="shared" si="166"/>
        <v>0</v>
      </c>
      <c r="BC103" s="373">
        <f t="shared" si="167"/>
        <v>0</v>
      </c>
    </row>
    <row r="104" spans="1:55" s="6" customFormat="1" ht="13.5">
      <c r="A104" s="41">
        <f t="shared" si="208"/>
        <v>94</v>
      </c>
      <c r="B104" s="83" t="str">
        <f t="shared" si="284"/>
        <v>TOTAL DAVILLA</v>
      </c>
      <c r="C104" s="84"/>
      <c r="D104" s="85"/>
      <c r="E104" s="86"/>
      <c r="F104" s="87">
        <f aca="true" t="shared" si="287" ref="F104:N104">SUM(F102:F103)</f>
        <v>1130.72</v>
      </c>
      <c r="G104" s="87">
        <f t="shared" si="287"/>
        <v>3618</v>
      </c>
      <c r="H104" s="87">
        <f t="shared" si="287"/>
        <v>2377</v>
      </c>
      <c r="I104" s="135">
        <f t="shared" si="287"/>
        <v>17458.74</v>
      </c>
      <c r="J104" s="135">
        <f t="shared" si="287"/>
        <v>0</v>
      </c>
      <c r="K104" s="135">
        <f t="shared" si="287"/>
        <v>0</v>
      </c>
      <c r="L104" s="135">
        <f t="shared" si="287"/>
        <v>0</v>
      </c>
      <c r="M104" s="135">
        <f t="shared" si="287"/>
        <v>0</v>
      </c>
      <c r="N104" s="136">
        <f t="shared" si="287"/>
        <v>4725.66</v>
      </c>
      <c r="O104" s="83" t="str">
        <f t="shared" si="159"/>
        <v>TOTAL DAVILLA</v>
      </c>
      <c r="P104" s="125">
        <f aca="true" t="shared" si="288" ref="P104:U104">SUM(P102:P103)</f>
        <v>29310.120000000003</v>
      </c>
      <c r="Q104" s="149">
        <f t="shared" si="288"/>
        <v>0</v>
      </c>
      <c r="R104" s="149">
        <f t="shared" si="288"/>
        <v>0</v>
      </c>
      <c r="S104" s="149">
        <f t="shared" si="288"/>
        <v>0</v>
      </c>
      <c r="T104" s="169">
        <f t="shared" si="288"/>
        <v>29310.120000000003</v>
      </c>
      <c r="U104" s="170">
        <f t="shared" si="288"/>
        <v>0</v>
      </c>
      <c r="V104" s="171"/>
      <c r="W104" s="172">
        <f>SUM(W102:W103)</f>
        <v>29310.120000000003</v>
      </c>
      <c r="X104" s="168" t="str">
        <f t="shared" si="160"/>
        <v>OK</v>
      </c>
      <c r="Y104" s="224">
        <f t="shared" si="161"/>
        <v>29310.120000000003</v>
      </c>
      <c r="AA104" s="231"/>
      <c r="AB104" s="248" t="s">
        <v>162</v>
      </c>
      <c r="AC104" s="249"/>
      <c r="AD104" s="250"/>
      <c r="AE104" s="251"/>
      <c r="AF104" s="252"/>
      <c r="AG104" s="316"/>
      <c r="AH104" s="317"/>
      <c r="AI104" s="318">
        <f aca="true" t="shared" si="289" ref="AI104:AL104">SUM(AI102:AI103)</f>
        <v>29310.120000000003</v>
      </c>
      <c r="AJ104" s="318">
        <f t="shared" si="289"/>
        <v>29310.120000000003</v>
      </c>
      <c r="AK104" s="318">
        <f t="shared" si="289"/>
        <v>0</v>
      </c>
      <c r="AL104" s="319">
        <f t="shared" si="289"/>
        <v>0</v>
      </c>
      <c r="AM104" s="320">
        <f t="shared" si="242"/>
        <v>0</v>
      </c>
      <c r="AN104" s="321">
        <f t="shared" si="279"/>
        <v>29310.120000000003</v>
      </c>
      <c r="AO104" s="346">
        <f t="shared" si="243"/>
        <v>0</v>
      </c>
      <c r="AP104" s="347">
        <f>SUM(AP102:AP103)</f>
        <v>29310.120000000003</v>
      </c>
      <c r="AQ104" s="168" t="str">
        <f t="shared" si="164"/>
        <v>OK</v>
      </c>
      <c r="AR104" s="168" t="str">
        <f t="shared" si="165"/>
        <v>OK</v>
      </c>
      <c r="AS104" s="231">
        <f t="shared" si="188"/>
        <v>94</v>
      </c>
      <c r="AT104" s="348" t="str">
        <f t="shared" si="263"/>
        <v>TOTAL DAVILLA</v>
      </c>
      <c r="AU104" s="352"/>
      <c r="AV104" s="352"/>
      <c r="AW104" s="391"/>
      <c r="AX104" s="392"/>
      <c r="AY104" s="385"/>
      <c r="AZ104" s="310"/>
      <c r="BA104" s="377"/>
      <c r="BB104" s="386">
        <f t="shared" si="166"/>
        <v>0</v>
      </c>
      <c r="BC104" s="387">
        <f t="shared" si="167"/>
        <v>0</v>
      </c>
    </row>
    <row r="105" spans="1:55" s="5" customFormat="1" ht="12.75">
      <c r="A105" s="41">
        <f t="shared" si="208"/>
        <v>95</v>
      </c>
      <c r="B105" s="411" t="str">
        <f t="shared" si="284"/>
        <v>DCV ELACANA</v>
      </c>
      <c r="C105" s="48" t="s">
        <v>163</v>
      </c>
      <c r="D105" s="48">
        <v>207</v>
      </c>
      <c r="E105" s="49">
        <v>42643</v>
      </c>
      <c r="F105" s="50"/>
      <c r="G105" s="51">
        <v>149.52</v>
      </c>
      <c r="H105" s="61"/>
      <c r="I105" s="150"/>
      <c r="J105" s="150"/>
      <c r="K105" s="150"/>
      <c r="L105" s="150"/>
      <c r="M105" s="150"/>
      <c r="N105" s="151"/>
      <c r="O105" s="411" t="str">
        <f t="shared" si="159"/>
        <v>DCV ELACANA</v>
      </c>
      <c r="P105" s="146">
        <f aca="true" t="shared" si="290" ref="P105:P109">SUM(F105:N105)</f>
        <v>149.52</v>
      </c>
      <c r="Q105" s="163"/>
      <c r="R105" s="436">
        <f aca="true" t="shared" si="291" ref="R105:R109">IF(P105-Q105-S105&gt;Y105,P105-Q105-S105-Y105,0)</f>
        <v>0</v>
      </c>
      <c r="S105" s="175"/>
      <c r="T105" s="177">
        <f aca="true" t="shared" si="292" ref="T105:T109">W105-U105</f>
        <v>149.52</v>
      </c>
      <c r="U105" s="178"/>
      <c r="V105" s="179"/>
      <c r="W105" s="437">
        <f aca="true" t="shared" si="293" ref="W105:W109">P105-Q105-R105-S105</f>
        <v>149.52</v>
      </c>
      <c r="X105" s="168" t="str">
        <f t="shared" si="160"/>
        <v>OK</v>
      </c>
      <c r="Y105" s="224">
        <f t="shared" si="161"/>
        <v>149.52</v>
      </c>
      <c r="AA105" s="231"/>
      <c r="AB105" s="464" t="s">
        <v>164</v>
      </c>
      <c r="AC105" s="465"/>
      <c r="AD105" s="276"/>
      <c r="AE105" s="466"/>
      <c r="AF105" s="270"/>
      <c r="AG105" s="490">
        <f aca="true" t="shared" si="294" ref="AG105:AG109">D105</f>
        <v>207</v>
      </c>
      <c r="AH105" s="491">
        <f aca="true" t="shared" si="295" ref="AH105:AH109">IF(E105=0,"0",E105)</f>
        <v>42643</v>
      </c>
      <c r="AI105" s="492">
        <f aca="true" t="shared" si="296" ref="AI105:AI109">P105</f>
        <v>149.52</v>
      </c>
      <c r="AJ105" s="493">
        <f aca="true" t="shared" si="297" ref="AJ105:AJ109">AI105-AK105</f>
        <v>149.52</v>
      </c>
      <c r="AK105" s="494">
        <f aca="true" t="shared" si="298" ref="AK105:AK109">S105</f>
        <v>0</v>
      </c>
      <c r="AL105" s="495">
        <f aca="true" t="shared" si="299" ref="AL105:AL109">Q105+R105</f>
        <v>0</v>
      </c>
      <c r="AM105" s="496">
        <f t="shared" si="242"/>
        <v>0</v>
      </c>
      <c r="AN105" s="497">
        <f t="shared" si="279"/>
        <v>149.52</v>
      </c>
      <c r="AO105" s="513">
        <f t="shared" si="243"/>
        <v>0</v>
      </c>
      <c r="AP105" s="514">
        <f aca="true" t="shared" si="300" ref="AP105:AP109">AJ105-AL105</f>
        <v>149.52</v>
      </c>
      <c r="AQ105" s="168" t="str">
        <f t="shared" si="164"/>
        <v>OK</v>
      </c>
      <c r="AR105" s="168" t="str">
        <f t="shared" si="165"/>
        <v>OK</v>
      </c>
      <c r="AS105" s="231">
        <f t="shared" si="188"/>
        <v>95</v>
      </c>
      <c r="AT105" s="515" t="str">
        <f t="shared" si="263"/>
        <v>DCV ELACANA</v>
      </c>
      <c r="AU105" s="516"/>
      <c r="AV105" s="516"/>
      <c r="AW105" s="542"/>
      <c r="AX105" s="543"/>
      <c r="AY105" s="395"/>
      <c r="AZ105" s="294">
        <f aca="true" t="shared" si="301" ref="AZ105:AZ109">D105</f>
        <v>207</v>
      </c>
      <c r="BA105" s="529">
        <f aca="true" t="shared" si="302" ref="BA105:BA109">IF(E105=0,"0",E105)</f>
        <v>42643</v>
      </c>
      <c r="BB105" s="530">
        <f t="shared" si="166"/>
        <v>0</v>
      </c>
      <c r="BC105" s="531">
        <f t="shared" si="167"/>
        <v>0</v>
      </c>
    </row>
    <row r="106" spans="1:55" s="5" customFormat="1" ht="12.75">
      <c r="A106" s="41">
        <f t="shared" si="208"/>
        <v>96</v>
      </c>
      <c r="B106" s="63" t="str">
        <f t="shared" si="284"/>
        <v>DCV ELACANA</v>
      </c>
      <c r="C106" s="74"/>
      <c r="D106" s="104"/>
      <c r="E106" s="105"/>
      <c r="F106" s="106"/>
      <c r="G106" s="50"/>
      <c r="H106" s="50"/>
      <c r="I106" s="126"/>
      <c r="J106" s="128"/>
      <c r="K106" s="128"/>
      <c r="L106" s="128"/>
      <c r="M106" s="128"/>
      <c r="N106" s="129"/>
      <c r="O106" s="63" t="str">
        <f t="shared" si="159"/>
        <v>DCV ELACANA</v>
      </c>
      <c r="P106" s="122">
        <f t="shared" si="290"/>
        <v>0</v>
      </c>
      <c r="Q106" s="161"/>
      <c r="R106" s="162">
        <f t="shared" si="291"/>
        <v>0</v>
      </c>
      <c r="S106" s="163"/>
      <c r="T106" s="164">
        <f t="shared" si="292"/>
        <v>0</v>
      </c>
      <c r="U106" s="165"/>
      <c r="V106" s="173"/>
      <c r="W106" s="167">
        <f t="shared" si="293"/>
        <v>0</v>
      </c>
      <c r="X106" s="168" t="str">
        <f t="shared" si="160"/>
        <v>OK</v>
      </c>
      <c r="Y106" s="224">
        <f t="shared" si="161"/>
        <v>0</v>
      </c>
      <c r="AA106" s="231"/>
      <c r="AB106" s="464" t="s">
        <v>164</v>
      </c>
      <c r="AC106" s="465"/>
      <c r="AD106" s="276"/>
      <c r="AE106" s="466"/>
      <c r="AF106" s="270"/>
      <c r="AG106" s="302">
        <f t="shared" si="294"/>
        <v>0</v>
      </c>
      <c r="AH106" s="303" t="str">
        <f t="shared" si="295"/>
        <v>0</v>
      </c>
      <c r="AI106" s="304">
        <f t="shared" si="296"/>
        <v>0</v>
      </c>
      <c r="AJ106" s="305">
        <f t="shared" si="297"/>
        <v>0</v>
      </c>
      <c r="AK106" s="306">
        <f t="shared" si="298"/>
        <v>0</v>
      </c>
      <c r="AL106" s="307">
        <f t="shared" si="299"/>
        <v>0</v>
      </c>
      <c r="AM106" s="308">
        <f t="shared" si="242"/>
        <v>0</v>
      </c>
      <c r="AN106" s="309">
        <f aca="true" t="shared" si="303" ref="AN106:AN110">T106:T106</f>
        <v>0</v>
      </c>
      <c r="AO106" s="338">
        <f t="shared" si="243"/>
        <v>0</v>
      </c>
      <c r="AP106" s="339">
        <f t="shared" si="300"/>
        <v>0</v>
      </c>
      <c r="AQ106" s="168" t="str">
        <f t="shared" si="164"/>
        <v>OK</v>
      </c>
      <c r="AR106" s="168" t="str">
        <f t="shared" si="165"/>
        <v>OK</v>
      </c>
      <c r="AS106" s="231">
        <f t="shared" si="188"/>
        <v>96</v>
      </c>
      <c r="AT106" s="515" t="str">
        <f t="shared" si="263"/>
        <v>DCV ELACANA</v>
      </c>
      <c r="AU106" s="516"/>
      <c r="AV106" s="516"/>
      <c r="AW106" s="542"/>
      <c r="AX106" s="543"/>
      <c r="AY106" s="395"/>
      <c r="AZ106" s="302">
        <f t="shared" si="301"/>
        <v>0</v>
      </c>
      <c r="BA106" s="371" t="str">
        <f t="shared" si="302"/>
        <v>0</v>
      </c>
      <c r="BB106" s="372">
        <f t="shared" si="166"/>
        <v>0</v>
      </c>
      <c r="BC106" s="373">
        <f t="shared" si="167"/>
        <v>0</v>
      </c>
    </row>
    <row r="107" spans="1:55" s="6" customFormat="1" ht="13.5">
      <c r="A107" s="41">
        <f t="shared" si="208"/>
        <v>97</v>
      </c>
      <c r="B107" s="66" t="str">
        <f t="shared" si="284"/>
        <v>TOTAL DCV ELCANA</v>
      </c>
      <c r="C107" s="67"/>
      <c r="D107" s="68"/>
      <c r="E107" s="69"/>
      <c r="F107" s="70">
        <f aca="true" t="shared" si="304" ref="F107:U107">SUM(F105:F106)</f>
        <v>0</v>
      </c>
      <c r="G107" s="70">
        <f t="shared" si="304"/>
        <v>149.52</v>
      </c>
      <c r="H107" s="70">
        <f t="shared" si="304"/>
        <v>0</v>
      </c>
      <c r="I107" s="130">
        <f t="shared" si="304"/>
        <v>0</v>
      </c>
      <c r="J107" s="130">
        <f t="shared" si="304"/>
        <v>0</v>
      </c>
      <c r="K107" s="130">
        <f t="shared" si="304"/>
        <v>0</v>
      </c>
      <c r="L107" s="130">
        <f t="shared" si="304"/>
        <v>0</v>
      </c>
      <c r="M107" s="130">
        <f t="shared" si="304"/>
        <v>0</v>
      </c>
      <c r="N107" s="131">
        <f t="shared" si="304"/>
        <v>0</v>
      </c>
      <c r="O107" s="83" t="str">
        <f t="shared" si="159"/>
        <v>TOTAL DCV ELCANA</v>
      </c>
      <c r="P107" s="125">
        <f t="shared" si="304"/>
        <v>149.52</v>
      </c>
      <c r="Q107" s="149">
        <f t="shared" si="304"/>
        <v>0</v>
      </c>
      <c r="R107" s="149">
        <f t="shared" si="304"/>
        <v>0</v>
      </c>
      <c r="S107" s="149">
        <f t="shared" si="304"/>
        <v>0</v>
      </c>
      <c r="T107" s="169">
        <f t="shared" si="304"/>
        <v>149.52</v>
      </c>
      <c r="U107" s="170">
        <f t="shared" si="304"/>
        <v>0</v>
      </c>
      <c r="V107" s="171"/>
      <c r="W107" s="172">
        <f>SUM(W105:W106)</f>
        <v>149.52</v>
      </c>
      <c r="X107" s="168" t="str">
        <f t="shared" si="160"/>
        <v>OK</v>
      </c>
      <c r="Y107" s="224">
        <f t="shared" si="161"/>
        <v>149.52</v>
      </c>
      <c r="AA107" s="231"/>
      <c r="AB107" s="467" t="s">
        <v>165</v>
      </c>
      <c r="AC107" s="468"/>
      <c r="AD107" s="468"/>
      <c r="AE107" s="469"/>
      <c r="AF107" s="462"/>
      <c r="AG107" s="316"/>
      <c r="AH107" s="317"/>
      <c r="AI107" s="318">
        <f aca="true" t="shared" si="305" ref="AI107:AL107">SUM(AI105:AI106)</f>
        <v>149.52</v>
      </c>
      <c r="AJ107" s="318">
        <f t="shared" si="305"/>
        <v>149.52</v>
      </c>
      <c r="AK107" s="318">
        <f t="shared" si="305"/>
        <v>0</v>
      </c>
      <c r="AL107" s="319">
        <f t="shared" si="305"/>
        <v>0</v>
      </c>
      <c r="AM107" s="320">
        <f t="shared" si="242"/>
        <v>0</v>
      </c>
      <c r="AN107" s="321">
        <f t="shared" si="303"/>
        <v>149.52</v>
      </c>
      <c r="AO107" s="346">
        <f t="shared" si="243"/>
        <v>0</v>
      </c>
      <c r="AP107" s="347">
        <f>SUM(AP105:AP106)</f>
        <v>149.52</v>
      </c>
      <c r="AQ107" s="168" t="str">
        <f t="shared" si="164"/>
        <v>OK</v>
      </c>
      <c r="AR107" s="168" t="str">
        <f t="shared" si="165"/>
        <v>OK</v>
      </c>
      <c r="AS107" s="231">
        <f t="shared" si="188"/>
        <v>97</v>
      </c>
      <c r="AT107" s="517" t="str">
        <f t="shared" si="263"/>
        <v>TOTAL DCV ELCANA</v>
      </c>
      <c r="AU107" s="518"/>
      <c r="AV107" s="518"/>
      <c r="AW107" s="544"/>
      <c r="AX107" s="545"/>
      <c r="AY107" s="541"/>
      <c r="AZ107" s="310"/>
      <c r="BA107" s="377"/>
      <c r="BB107" s="386">
        <f t="shared" si="166"/>
        <v>0</v>
      </c>
      <c r="BC107" s="387">
        <f t="shared" si="167"/>
        <v>0</v>
      </c>
    </row>
    <row r="108" spans="1:55" s="5" customFormat="1" ht="12.75">
      <c r="A108" s="41">
        <f t="shared" si="208"/>
        <v>98</v>
      </c>
      <c r="B108" s="88" t="str">
        <f t="shared" si="284"/>
        <v>DEEA ORHIDEEAFARM</v>
      </c>
      <c r="C108" s="59" t="s">
        <v>166</v>
      </c>
      <c r="D108" s="59">
        <v>90</v>
      </c>
      <c r="E108" s="60">
        <v>42643</v>
      </c>
      <c r="F108" s="61">
        <v>155.14</v>
      </c>
      <c r="G108" s="62">
        <v>183.18</v>
      </c>
      <c r="H108" s="144"/>
      <c r="I108" s="144"/>
      <c r="J108" s="150"/>
      <c r="K108" s="150"/>
      <c r="L108" s="150"/>
      <c r="M108" s="150"/>
      <c r="N108" s="151"/>
      <c r="O108" s="63" t="str">
        <f t="shared" si="159"/>
        <v>DEEA ORHIDEEAFARM</v>
      </c>
      <c r="P108" s="146">
        <f t="shared" si="290"/>
        <v>338.32</v>
      </c>
      <c r="Q108" s="161"/>
      <c r="R108" s="162">
        <f t="shared" si="291"/>
        <v>0</v>
      </c>
      <c r="S108" s="163"/>
      <c r="T108" s="164">
        <f t="shared" si="292"/>
        <v>338.32</v>
      </c>
      <c r="U108" s="165"/>
      <c r="V108" s="173"/>
      <c r="W108" s="167">
        <f t="shared" si="293"/>
        <v>338.32</v>
      </c>
      <c r="X108" s="168" t="str">
        <f t="shared" si="160"/>
        <v>OK</v>
      </c>
      <c r="Y108" s="224">
        <f t="shared" si="161"/>
        <v>338.32</v>
      </c>
      <c r="AA108" s="231"/>
      <c r="AB108" s="247" t="s">
        <v>167</v>
      </c>
      <c r="AC108" s="233"/>
      <c r="AD108" s="234"/>
      <c r="AE108" s="235"/>
      <c r="AF108" s="270"/>
      <c r="AG108" s="302">
        <f t="shared" si="294"/>
        <v>90</v>
      </c>
      <c r="AH108" s="303">
        <f t="shared" si="295"/>
        <v>42643</v>
      </c>
      <c r="AI108" s="304">
        <f t="shared" si="296"/>
        <v>338.32</v>
      </c>
      <c r="AJ108" s="305">
        <f t="shared" si="297"/>
        <v>338.32</v>
      </c>
      <c r="AK108" s="306">
        <f t="shared" si="298"/>
        <v>0</v>
      </c>
      <c r="AL108" s="307">
        <f t="shared" si="299"/>
        <v>0</v>
      </c>
      <c r="AM108" s="308">
        <f t="shared" si="242"/>
        <v>0</v>
      </c>
      <c r="AN108" s="309">
        <f>T108:T109</f>
        <v>338.32</v>
      </c>
      <c r="AO108" s="338">
        <f t="shared" si="243"/>
        <v>0</v>
      </c>
      <c r="AP108" s="339">
        <f t="shared" si="300"/>
        <v>338.32</v>
      </c>
      <c r="AQ108" s="168" t="str">
        <f t="shared" si="164"/>
        <v>OK</v>
      </c>
      <c r="AR108" s="168" t="str">
        <f t="shared" si="165"/>
        <v>OK</v>
      </c>
      <c r="AS108" s="231">
        <f t="shared" si="188"/>
        <v>98</v>
      </c>
      <c r="AT108" s="336" t="str">
        <f aca="true" t="shared" si="306" ref="AT108:AT123">AB108</f>
        <v>DEEA ORHIDEEAFARM</v>
      </c>
      <c r="AU108" s="337"/>
      <c r="AV108" s="337"/>
      <c r="AW108" s="368"/>
      <c r="AX108" s="369"/>
      <c r="AY108" s="395"/>
      <c r="AZ108" s="294">
        <f t="shared" si="301"/>
        <v>90</v>
      </c>
      <c r="BA108" s="529">
        <f t="shared" si="302"/>
        <v>42643</v>
      </c>
      <c r="BB108" s="530">
        <f t="shared" si="166"/>
        <v>0</v>
      </c>
      <c r="BC108" s="531">
        <f t="shared" si="167"/>
        <v>0</v>
      </c>
    </row>
    <row r="109" spans="1:55" s="5" customFormat="1" ht="12.75">
      <c r="A109" s="41">
        <f t="shared" si="208"/>
        <v>99</v>
      </c>
      <c r="B109" s="63" t="str">
        <f t="shared" si="284"/>
        <v>DEEA ORHIDEEAFARM</v>
      </c>
      <c r="C109" s="74"/>
      <c r="D109" s="104"/>
      <c r="E109" s="105"/>
      <c r="F109" s="106"/>
      <c r="G109" s="50"/>
      <c r="H109" s="50"/>
      <c r="I109" s="126"/>
      <c r="J109" s="128"/>
      <c r="K109" s="128"/>
      <c r="L109" s="128"/>
      <c r="M109" s="128"/>
      <c r="N109" s="129"/>
      <c r="O109" s="63" t="str">
        <f t="shared" si="159"/>
        <v>DEEA ORHIDEEAFARM</v>
      </c>
      <c r="P109" s="122">
        <f t="shared" si="290"/>
        <v>0</v>
      </c>
      <c r="Q109" s="161"/>
      <c r="R109" s="162">
        <f t="shared" si="291"/>
        <v>0</v>
      </c>
      <c r="S109" s="163"/>
      <c r="T109" s="164">
        <f t="shared" si="292"/>
        <v>0</v>
      </c>
      <c r="U109" s="165"/>
      <c r="V109" s="173"/>
      <c r="W109" s="167">
        <f t="shared" si="293"/>
        <v>0</v>
      </c>
      <c r="X109" s="168" t="str">
        <f t="shared" si="160"/>
        <v>OK</v>
      </c>
      <c r="Y109" s="224">
        <f t="shared" si="161"/>
        <v>0</v>
      </c>
      <c r="AA109" s="231"/>
      <c r="AB109" s="247" t="s">
        <v>167</v>
      </c>
      <c r="AC109" s="233"/>
      <c r="AD109" s="234"/>
      <c r="AE109" s="235"/>
      <c r="AF109" s="270"/>
      <c r="AG109" s="302">
        <f t="shared" si="294"/>
        <v>0</v>
      </c>
      <c r="AH109" s="303" t="str">
        <f t="shared" si="295"/>
        <v>0</v>
      </c>
      <c r="AI109" s="304">
        <f t="shared" si="296"/>
        <v>0</v>
      </c>
      <c r="AJ109" s="305">
        <f t="shared" si="297"/>
        <v>0</v>
      </c>
      <c r="AK109" s="306">
        <f t="shared" si="298"/>
        <v>0</v>
      </c>
      <c r="AL109" s="307">
        <f t="shared" si="299"/>
        <v>0</v>
      </c>
      <c r="AM109" s="308">
        <f t="shared" si="242"/>
        <v>0</v>
      </c>
      <c r="AN109" s="309">
        <f t="shared" si="303"/>
        <v>0</v>
      </c>
      <c r="AO109" s="338">
        <f t="shared" si="243"/>
        <v>0</v>
      </c>
      <c r="AP109" s="339">
        <f t="shared" si="300"/>
        <v>0</v>
      </c>
      <c r="AQ109" s="168" t="str">
        <f t="shared" si="164"/>
        <v>OK</v>
      </c>
      <c r="AR109" s="168" t="str">
        <f t="shared" si="165"/>
        <v>OK</v>
      </c>
      <c r="AS109" s="231">
        <f t="shared" si="188"/>
        <v>99</v>
      </c>
      <c r="AT109" s="336" t="str">
        <f t="shared" si="306"/>
        <v>DEEA ORHIDEEAFARM</v>
      </c>
      <c r="AU109" s="337"/>
      <c r="AV109" s="337"/>
      <c r="AW109" s="368"/>
      <c r="AX109" s="369"/>
      <c r="AY109" s="395"/>
      <c r="AZ109" s="302">
        <f t="shared" si="301"/>
        <v>0</v>
      </c>
      <c r="BA109" s="371" t="str">
        <f t="shared" si="302"/>
        <v>0</v>
      </c>
      <c r="BB109" s="372">
        <f t="shared" si="166"/>
        <v>0</v>
      </c>
      <c r="BC109" s="373">
        <f t="shared" si="167"/>
        <v>0</v>
      </c>
    </row>
    <row r="110" spans="1:55" s="6" customFormat="1" ht="13.5">
      <c r="A110" s="41">
        <f t="shared" si="208"/>
        <v>100</v>
      </c>
      <c r="B110" s="53" t="str">
        <f t="shared" si="284"/>
        <v>TOTAL DEEA ORHIDEEAFARM</v>
      </c>
      <c r="C110" s="398"/>
      <c r="D110" s="55"/>
      <c r="E110" s="56"/>
      <c r="F110" s="100">
        <f aca="true" t="shared" si="307" ref="F110:U110">SUM(F108:F109)</f>
        <v>155.14</v>
      </c>
      <c r="G110" s="100">
        <f t="shared" si="307"/>
        <v>183.18</v>
      </c>
      <c r="H110" s="100">
        <f t="shared" si="307"/>
        <v>0</v>
      </c>
      <c r="I110" s="147">
        <f t="shared" si="307"/>
        <v>0</v>
      </c>
      <c r="J110" s="147">
        <f t="shared" si="307"/>
        <v>0</v>
      </c>
      <c r="K110" s="147">
        <f t="shared" si="307"/>
        <v>0</v>
      </c>
      <c r="L110" s="147">
        <f t="shared" si="307"/>
        <v>0</v>
      </c>
      <c r="M110" s="147">
        <f t="shared" si="307"/>
        <v>0</v>
      </c>
      <c r="N110" s="148">
        <f t="shared" si="307"/>
        <v>0</v>
      </c>
      <c r="O110" s="83" t="str">
        <f t="shared" si="159"/>
        <v>TOTAL DEEA ORHIDEEAFARM</v>
      </c>
      <c r="P110" s="125">
        <f t="shared" si="307"/>
        <v>338.32</v>
      </c>
      <c r="Q110" s="149">
        <f t="shared" si="307"/>
        <v>0</v>
      </c>
      <c r="R110" s="149">
        <f t="shared" si="307"/>
        <v>0</v>
      </c>
      <c r="S110" s="149">
        <f t="shared" si="307"/>
        <v>0</v>
      </c>
      <c r="T110" s="169">
        <f t="shared" si="307"/>
        <v>338.32</v>
      </c>
      <c r="U110" s="170">
        <f t="shared" si="307"/>
        <v>0</v>
      </c>
      <c r="V110" s="171"/>
      <c r="W110" s="172">
        <f>SUM(W108:W109)</f>
        <v>338.32</v>
      </c>
      <c r="X110" s="168" t="str">
        <f t="shared" si="160"/>
        <v>OK</v>
      </c>
      <c r="Y110" s="224">
        <f t="shared" si="161"/>
        <v>338.32</v>
      </c>
      <c r="AA110" s="231"/>
      <c r="AB110" s="248" t="s">
        <v>168</v>
      </c>
      <c r="AC110" s="249"/>
      <c r="AD110" s="250"/>
      <c r="AE110" s="251"/>
      <c r="AF110" s="252"/>
      <c r="AG110" s="316"/>
      <c r="AH110" s="317"/>
      <c r="AI110" s="318">
        <f aca="true" t="shared" si="308" ref="AI110:AL110">SUM(AI108:AI109)</f>
        <v>338.32</v>
      </c>
      <c r="AJ110" s="318">
        <f t="shared" si="308"/>
        <v>338.32</v>
      </c>
      <c r="AK110" s="318">
        <f t="shared" si="308"/>
        <v>0</v>
      </c>
      <c r="AL110" s="319">
        <f t="shared" si="308"/>
        <v>0</v>
      </c>
      <c r="AM110" s="320">
        <f t="shared" si="242"/>
        <v>0</v>
      </c>
      <c r="AN110" s="321">
        <f t="shared" si="303"/>
        <v>338.32</v>
      </c>
      <c r="AO110" s="346">
        <f t="shared" si="243"/>
        <v>0</v>
      </c>
      <c r="AP110" s="347">
        <f>SUM(AP108:AP109)</f>
        <v>338.32</v>
      </c>
      <c r="AQ110" s="168" t="str">
        <f t="shared" si="164"/>
        <v>OK</v>
      </c>
      <c r="AR110" s="168" t="str">
        <f t="shared" si="165"/>
        <v>OK</v>
      </c>
      <c r="AS110" s="231">
        <f t="shared" si="188"/>
        <v>100</v>
      </c>
      <c r="AT110" s="348" t="str">
        <f t="shared" si="306"/>
        <v>TOTAL DEEA ORHIDEEAFARM</v>
      </c>
      <c r="AU110" s="352"/>
      <c r="AV110" s="352"/>
      <c r="AW110" s="391"/>
      <c r="AX110" s="392"/>
      <c r="AY110" s="385"/>
      <c r="AZ110" s="310"/>
      <c r="BA110" s="377"/>
      <c r="BB110" s="386">
        <f t="shared" si="166"/>
        <v>0</v>
      </c>
      <c r="BC110" s="387">
        <f t="shared" si="167"/>
        <v>0</v>
      </c>
    </row>
    <row r="111" spans="1:55" s="5" customFormat="1" ht="12.75">
      <c r="A111" s="41">
        <f t="shared" si="208"/>
        <v>101</v>
      </c>
      <c r="B111" s="91" t="str">
        <f t="shared" si="284"/>
        <v>DIANTHUS</v>
      </c>
      <c r="C111" s="48" t="s">
        <v>169</v>
      </c>
      <c r="D111" s="48">
        <v>44</v>
      </c>
      <c r="E111" s="49">
        <v>42643</v>
      </c>
      <c r="F111" s="50">
        <v>7890.18</v>
      </c>
      <c r="G111" s="51">
        <v>506.22</v>
      </c>
      <c r="H111" s="52">
        <v>1393.33</v>
      </c>
      <c r="I111" s="52">
        <v>2347.3</v>
      </c>
      <c r="J111" s="126"/>
      <c r="K111" s="126"/>
      <c r="L111" s="126"/>
      <c r="M111" s="126"/>
      <c r="N111" s="127"/>
      <c r="O111" s="63" t="str">
        <f t="shared" si="159"/>
        <v>DIANTHUS</v>
      </c>
      <c r="P111" s="146">
        <f aca="true" t="shared" si="309" ref="P111:P118">SUM(F111:N111)</f>
        <v>12137.029999999999</v>
      </c>
      <c r="Q111" s="161"/>
      <c r="R111" s="162">
        <f aca="true" t="shared" si="310" ref="R111:R118">IF(P111-Q111-S111&gt;Y111,P111-Q111-S111-Y111,0)</f>
        <v>0</v>
      </c>
      <c r="S111" s="163"/>
      <c r="T111" s="164">
        <f aca="true" t="shared" si="311" ref="T111:T118">W111-U111</f>
        <v>12137.029999999999</v>
      </c>
      <c r="U111" s="165"/>
      <c r="V111" s="173"/>
      <c r="W111" s="167">
        <f aca="true" t="shared" si="312" ref="W111:W118">P111-Q111-R111-S111</f>
        <v>12137.029999999999</v>
      </c>
      <c r="X111" s="168" t="str">
        <f t="shared" si="160"/>
        <v>OK</v>
      </c>
      <c r="Y111" s="224">
        <f t="shared" si="161"/>
        <v>12137.029999999999</v>
      </c>
      <c r="AA111" s="231"/>
      <c r="AB111" s="247" t="s">
        <v>170</v>
      </c>
      <c r="AC111" s="233"/>
      <c r="AD111" s="234"/>
      <c r="AE111" s="235"/>
      <c r="AF111" s="270"/>
      <c r="AG111" s="302">
        <f aca="true" t="shared" si="313" ref="AG111:AG118">D111</f>
        <v>44</v>
      </c>
      <c r="AH111" s="303">
        <f aca="true" t="shared" si="314" ref="AH111:AH118">IF(E111=0,"0",E111)</f>
        <v>42643</v>
      </c>
      <c r="AI111" s="304">
        <f aca="true" t="shared" si="315" ref="AI111:AI118">P111</f>
        <v>12137.029999999999</v>
      </c>
      <c r="AJ111" s="305">
        <f aca="true" t="shared" si="316" ref="AJ111:AJ118">AI111-AK111</f>
        <v>12137.029999999999</v>
      </c>
      <c r="AK111" s="306">
        <f aca="true" t="shared" si="317" ref="AK111:AK118">S111</f>
        <v>0</v>
      </c>
      <c r="AL111" s="307">
        <f aca="true" t="shared" si="318" ref="AL111:AL118">Q111+R111</f>
        <v>0</v>
      </c>
      <c r="AM111" s="308">
        <f t="shared" si="242"/>
        <v>0</v>
      </c>
      <c r="AN111" s="309">
        <f>T111:T112</f>
        <v>12137.029999999999</v>
      </c>
      <c r="AO111" s="338">
        <f t="shared" si="243"/>
        <v>0</v>
      </c>
      <c r="AP111" s="339">
        <f aca="true" t="shared" si="319" ref="AP111:AP118">AJ111-AL111</f>
        <v>12137.029999999999</v>
      </c>
      <c r="AQ111" s="168" t="str">
        <f t="shared" si="164"/>
        <v>OK</v>
      </c>
      <c r="AR111" s="168" t="str">
        <f t="shared" si="165"/>
        <v>OK</v>
      </c>
      <c r="AS111" s="231">
        <f t="shared" si="188"/>
        <v>101</v>
      </c>
      <c r="AT111" s="336" t="str">
        <f t="shared" si="306"/>
        <v>DIANTHUS</v>
      </c>
      <c r="AU111" s="337"/>
      <c r="AV111" s="337"/>
      <c r="AW111" s="368"/>
      <c r="AX111" s="369"/>
      <c r="AY111" s="395"/>
      <c r="AZ111" s="294">
        <f aca="true" t="shared" si="320" ref="AZ111:AZ118">D111</f>
        <v>44</v>
      </c>
      <c r="BA111" s="529">
        <f aca="true" t="shared" si="321" ref="BA111:BA118">IF(E111=0,"0",E111)</f>
        <v>42643</v>
      </c>
      <c r="BB111" s="530">
        <f t="shared" si="166"/>
        <v>0</v>
      </c>
      <c r="BC111" s="531">
        <f t="shared" si="167"/>
        <v>0</v>
      </c>
    </row>
    <row r="112" spans="1:55" s="5" customFormat="1" ht="12.75">
      <c r="A112" s="41">
        <f t="shared" si="208"/>
        <v>102</v>
      </c>
      <c r="B112" s="63" t="str">
        <f t="shared" si="284"/>
        <v>DIANTHUS</v>
      </c>
      <c r="C112" s="74"/>
      <c r="D112" s="104"/>
      <c r="E112" s="105"/>
      <c r="F112" s="106"/>
      <c r="G112" s="50"/>
      <c r="H112" s="50"/>
      <c r="I112" s="126"/>
      <c r="J112" s="128"/>
      <c r="K112" s="128"/>
      <c r="L112" s="128"/>
      <c r="M112" s="128"/>
      <c r="N112" s="129"/>
      <c r="O112" s="63" t="str">
        <f t="shared" si="159"/>
        <v>DIANTHUS</v>
      </c>
      <c r="P112" s="122">
        <f t="shared" si="309"/>
        <v>0</v>
      </c>
      <c r="Q112" s="161"/>
      <c r="R112" s="162">
        <f t="shared" si="310"/>
        <v>0</v>
      </c>
      <c r="S112" s="163"/>
      <c r="T112" s="164">
        <f t="shared" si="311"/>
        <v>0</v>
      </c>
      <c r="U112" s="165"/>
      <c r="V112" s="173"/>
      <c r="W112" s="167">
        <f t="shared" si="312"/>
        <v>0</v>
      </c>
      <c r="X112" s="168" t="str">
        <f t="shared" si="160"/>
        <v>OK</v>
      </c>
      <c r="Y112" s="224">
        <f t="shared" si="161"/>
        <v>0</v>
      </c>
      <c r="AA112" s="231"/>
      <c r="AB112" s="247" t="s">
        <v>170</v>
      </c>
      <c r="AC112" s="233"/>
      <c r="AD112" s="234"/>
      <c r="AE112" s="235"/>
      <c r="AF112" s="270"/>
      <c r="AG112" s="302">
        <f t="shared" si="313"/>
        <v>0</v>
      </c>
      <c r="AH112" s="303" t="str">
        <f t="shared" si="314"/>
        <v>0</v>
      </c>
      <c r="AI112" s="304">
        <f t="shared" si="315"/>
        <v>0</v>
      </c>
      <c r="AJ112" s="305">
        <f t="shared" si="316"/>
        <v>0</v>
      </c>
      <c r="AK112" s="306">
        <f t="shared" si="317"/>
        <v>0</v>
      </c>
      <c r="AL112" s="307">
        <f t="shared" si="318"/>
        <v>0</v>
      </c>
      <c r="AM112" s="308">
        <f t="shared" si="242"/>
        <v>0</v>
      </c>
      <c r="AN112" s="309">
        <f aca="true" t="shared" si="322" ref="AN112:AN119">T112:T112</f>
        <v>0</v>
      </c>
      <c r="AO112" s="338">
        <f t="shared" si="243"/>
        <v>0</v>
      </c>
      <c r="AP112" s="339">
        <f t="shared" si="319"/>
        <v>0</v>
      </c>
      <c r="AQ112" s="168" t="str">
        <f t="shared" si="164"/>
        <v>OK</v>
      </c>
      <c r="AR112" s="168" t="str">
        <f t="shared" si="165"/>
        <v>OK</v>
      </c>
      <c r="AS112" s="231">
        <f t="shared" si="188"/>
        <v>102</v>
      </c>
      <c r="AT112" s="336" t="str">
        <f t="shared" si="306"/>
        <v>DIANTHUS</v>
      </c>
      <c r="AU112" s="337"/>
      <c r="AV112" s="337"/>
      <c r="AW112" s="368"/>
      <c r="AX112" s="369"/>
      <c r="AY112" s="395"/>
      <c r="AZ112" s="302">
        <f t="shared" si="320"/>
        <v>0</v>
      </c>
      <c r="BA112" s="371" t="str">
        <f t="shared" si="321"/>
        <v>0</v>
      </c>
      <c r="BB112" s="372">
        <f t="shared" si="166"/>
        <v>0</v>
      </c>
      <c r="BC112" s="373">
        <f t="shared" si="167"/>
        <v>0</v>
      </c>
    </row>
    <row r="113" spans="1:55" s="6" customFormat="1" ht="13.5">
      <c r="A113" s="41">
        <f t="shared" si="208"/>
        <v>103</v>
      </c>
      <c r="B113" s="66" t="str">
        <f t="shared" si="284"/>
        <v>TOTAL DIANTHUS</v>
      </c>
      <c r="C113" s="67"/>
      <c r="D113" s="68"/>
      <c r="E113" s="69"/>
      <c r="F113" s="70">
        <f aca="true" t="shared" si="323" ref="F113:U113">SUM(F111:F112)</f>
        <v>7890.18</v>
      </c>
      <c r="G113" s="70">
        <f t="shared" si="323"/>
        <v>506.22</v>
      </c>
      <c r="H113" s="70">
        <f t="shared" si="323"/>
        <v>1393.33</v>
      </c>
      <c r="I113" s="130">
        <f t="shared" si="323"/>
        <v>2347.3</v>
      </c>
      <c r="J113" s="130">
        <f t="shared" si="323"/>
        <v>0</v>
      </c>
      <c r="K113" s="130">
        <f t="shared" si="323"/>
        <v>0</v>
      </c>
      <c r="L113" s="130">
        <f t="shared" si="323"/>
        <v>0</v>
      </c>
      <c r="M113" s="130">
        <f t="shared" si="323"/>
        <v>0</v>
      </c>
      <c r="N113" s="131">
        <f t="shared" si="323"/>
        <v>0</v>
      </c>
      <c r="O113" s="66" t="str">
        <f t="shared" si="159"/>
        <v>TOTAL DIANTHUS</v>
      </c>
      <c r="P113" s="417">
        <f t="shared" si="323"/>
        <v>12137.029999999999</v>
      </c>
      <c r="Q113" s="143">
        <f t="shared" si="323"/>
        <v>0</v>
      </c>
      <c r="R113" s="143">
        <f t="shared" si="323"/>
        <v>0</v>
      </c>
      <c r="S113" s="143">
        <f t="shared" si="323"/>
        <v>0</v>
      </c>
      <c r="T113" s="191">
        <f t="shared" si="323"/>
        <v>12137.029999999999</v>
      </c>
      <c r="U113" s="192">
        <f t="shared" si="323"/>
        <v>0</v>
      </c>
      <c r="V113" s="193"/>
      <c r="W113" s="194">
        <f>SUM(W111:W112)</f>
        <v>12137.029999999999</v>
      </c>
      <c r="X113" s="168" t="str">
        <f t="shared" si="160"/>
        <v>OK</v>
      </c>
      <c r="Y113" s="224">
        <f t="shared" si="161"/>
        <v>12137.029999999999</v>
      </c>
      <c r="AA113" s="231"/>
      <c r="AB113" s="248" t="s">
        <v>171</v>
      </c>
      <c r="AC113" s="249"/>
      <c r="AD113" s="250"/>
      <c r="AE113" s="251"/>
      <c r="AF113" s="252"/>
      <c r="AG113" s="316"/>
      <c r="AH113" s="317"/>
      <c r="AI113" s="318">
        <f aca="true" t="shared" si="324" ref="AI113:AL113">SUM(AI111:AI112)</f>
        <v>12137.029999999999</v>
      </c>
      <c r="AJ113" s="318">
        <f t="shared" si="324"/>
        <v>12137.029999999999</v>
      </c>
      <c r="AK113" s="318">
        <f t="shared" si="324"/>
        <v>0</v>
      </c>
      <c r="AL113" s="319">
        <f t="shared" si="324"/>
        <v>0</v>
      </c>
      <c r="AM113" s="320">
        <f t="shared" si="242"/>
        <v>0</v>
      </c>
      <c r="AN113" s="321">
        <f t="shared" si="322"/>
        <v>12137.029999999999</v>
      </c>
      <c r="AO113" s="346">
        <f t="shared" si="243"/>
        <v>0</v>
      </c>
      <c r="AP113" s="347">
        <f>SUM(AP111:AP112)</f>
        <v>12137.029999999999</v>
      </c>
      <c r="AQ113" s="168" t="str">
        <f t="shared" si="164"/>
        <v>OK</v>
      </c>
      <c r="AR113" s="168" t="str">
        <f t="shared" si="165"/>
        <v>OK</v>
      </c>
      <c r="AS113" s="231">
        <f t="shared" si="188"/>
        <v>103</v>
      </c>
      <c r="AT113" s="348" t="str">
        <f t="shared" si="306"/>
        <v>TOTAL DIANTHUS</v>
      </c>
      <c r="AU113" s="352"/>
      <c r="AV113" s="352"/>
      <c r="AW113" s="391"/>
      <c r="AX113" s="392"/>
      <c r="AY113" s="385"/>
      <c r="AZ113" s="310"/>
      <c r="BA113" s="377"/>
      <c r="BB113" s="386">
        <f t="shared" si="166"/>
        <v>0</v>
      </c>
      <c r="BC113" s="387">
        <f t="shared" si="167"/>
        <v>0</v>
      </c>
    </row>
    <row r="114" spans="1:55" s="5" customFormat="1" ht="12.75">
      <c r="A114" s="41">
        <f t="shared" si="208"/>
        <v>104</v>
      </c>
      <c r="B114" s="88" t="str">
        <f t="shared" si="284"/>
        <v>DONA 122</v>
      </c>
      <c r="C114" s="72" t="s">
        <v>172</v>
      </c>
      <c r="D114" s="72">
        <v>12200134</v>
      </c>
      <c r="E114" s="73">
        <v>42643</v>
      </c>
      <c r="F114" s="40">
        <v>4153.25</v>
      </c>
      <c r="G114" s="39">
        <v>1197.71</v>
      </c>
      <c r="H114" s="40">
        <v>686.94</v>
      </c>
      <c r="I114" s="421">
        <v>1049.77</v>
      </c>
      <c r="J114" s="40"/>
      <c r="K114" s="40"/>
      <c r="L114" s="40"/>
      <c r="M114" s="40"/>
      <c r="N114" s="133"/>
      <c r="O114" s="88" t="str">
        <f t="shared" si="159"/>
        <v>DONA 122</v>
      </c>
      <c r="P114" s="146">
        <f t="shared" si="309"/>
        <v>7087.67</v>
      </c>
      <c r="Q114" s="424"/>
      <c r="R114" s="176">
        <f t="shared" si="310"/>
        <v>0</v>
      </c>
      <c r="S114" s="175"/>
      <c r="T114" s="177">
        <f t="shared" si="311"/>
        <v>7087.67</v>
      </c>
      <c r="U114" s="178"/>
      <c r="V114" s="179"/>
      <c r="W114" s="180">
        <f t="shared" si="312"/>
        <v>7087.67</v>
      </c>
      <c r="X114" s="168" t="str">
        <f t="shared" si="160"/>
        <v>OK</v>
      </c>
      <c r="Y114" s="224">
        <f t="shared" si="161"/>
        <v>7087.67</v>
      </c>
      <c r="AA114" s="231"/>
      <c r="AB114" s="247" t="s">
        <v>173</v>
      </c>
      <c r="AC114" s="233"/>
      <c r="AD114" s="234"/>
      <c r="AE114" s="235"/>
      <c r="AF114" s="270"/>
      <c r="AG114" s="302">
        <f t="shared" si="313"/>
        <v>12200134</v>
      </c>
      <c r="AH114" s="303">
        <f t="shared" si="314"/>
        <v>42643</v>
      </c>
      <c r="AI114" s="304">
        <f t="shared" si="315"/>
        <v>7087.67</v>
      </c>
      <c r="AJ114" s="305">
        <f t="shared" si="316"/>
        <v>7087.67</v>
      </c>
      <c r="AK114" s="306">
        <f t="shared" si="317"/>
        <v>0</v>
      </c>
      <c r="AL114" s="307">
        <f t="shared" si="318"/>
        <v>0</v>
      </c>
      <c r="AM114" s="308">
        <f t="shared" si="242"/>
        <v>0</v>
      </c>
      <c r="AN114" s="309">
        <f t="shared" si="322"/>
        <v>7087.67</v>
      </c>
      <c r="AO114" s="338">
        <f t="shared" si="243"/>
        <v>0</v>
      </c>
      <c r="AP114" s="339">
        <f t="shared" si="319"/>
        <v>7087.67</v>
      </c>
      <c r="AQ114" s="168" t="str">
        <f t="shared" si="164"/>
        <v>OK</v>
      </c>
      <c r="AR114" s="168" t="str">
        <f t="shared" si="165"/>
        <v>OK</v>
      </c>
      <c r="AS114" s="231">
        <f t="shared" si="188"/>
        <v>104</v>
      </c>
      <c r="AT114" s="336" t="str">
        <f t="shared" si="306"/>
        <v>DONA 122</v>
      </c>
      <c r="AU114" s="337"/>
      <c r="AV114" s="337"/>
      <c r="AW114" s="368"/>
      <c r="AX114" s="369"/>
      <c r="AY114" s="395"/>
      <c r="AZ114" s="294">
        <f t="shared" si="320"/>
        <v>12200134</v>
      </c>
      <c r="BA114" s="529">
        <f t="shared" si="321"/>
        <v>42643</v>
      </c>
      <c r="BB114" s="530">
        <f t="shared" si="166"/>
        <v>0</v>
      </c>
      <c r="BC114" s="531">
        <f t="shared" si="167"/>
        <v>0</v>
      </c>
    </row>
    <row r="115" spans="1:55" s="5" customFormat="1" ht="12.75">
      <c r="A115" s="41">
        <f t="shared" si="208"/>
        <v>105</v>
      </c>
      <c r="B115" s="63" t="str">
        <f t="shared" si="284"/>
        <v>DONA 124</v>
      </c>
      <c r="C115" s="74" t="s">
        <v>172</v>
      </c>
      <c r="D115" s="74">
        <v>124000154</v>
      </c>
      <c r="E115" s="399">
        <v>42643</v>
      </c>
      <c r="F115" s="75"/>
      <c r="G115" s="400">
        <v>2630.42</v>
      </c>
      <c r="H115" s="75">
        <v>1046.29</v>
      </c>
      <c r="I115" s="95">
        <v>4306.36</v>
      </c>
      <c r="J115" s="75"/>
      <c r="K115" s="75"/>
      <c r="L115" s="75"/>
      <c r="M115" s="75"/>
      <c r="N115" s="134"/>
      <c r="O115" s="63" t="str">
        <f t="shared" si="159"/>
        <v>DONA 124</v>
      </c>
      <c r="P115" s="122">
        <f t="shared" si="309"/>
        <v>7983.07</v>
      </c>
      <c r="Q115" s="161"/>
      <c r="R115" s="162">
        <f t="shared" si="310"/>
        <v>0</v>
      </c>
      <c r="S115" s="163"/>
      <c r="T115" s="164">
        <f t="shared" si="311"/>
        <v>7983.07</v>
      </c>
      <c r="U115" s="165"/>
      <c r="V115" s="173"/>
      <c r="W115" s="167">
        <f t="shared" si="312"/>
        <v>7983.07</v>
      </c>
      <c r="X115" s="168" t="str">
        <f t="shared" si="160"/>
        <v>OK</v>
      </c>
      <c r="Y115" s="224">
        <f t="shared" si="161"/>
        <v>7983.07</v>
      </c>
      <c r="AA115" s="231"/>
      <c r="AB115" s="247" t="s">
        <v>174</v>
      </c>
      <c r="AC115" s="233"/>
      <c r="AD115" s="234"/>
      <c r="AE115" s="235"/>
      <c r="AF115" s="270"/>
      <c r="AG115" s="302">
        <f t="shared" si="313"/>
        <v>124000154</v>
      </c>
      <c r="AH115" s="303">
        <f t="shared" si="314"/>
        <v>42643</v>
      </c>
      <c r="AI115" s="304">
        <f t="shared" si="315"/>
        <v>7983.07</v>
      </c>
      <c r="AJ115" s="305">
        <f t="shared" si="316"/>
        <v>7983.07</v>
      </c>
      <c r="AK115" s="306">
        <f t="shared" si="317"/>
        <v>0</v>
      </c>
      <c r="AL115" s="307">
        <f t="shared" si="318"/>
        <v>0</v>
      </c>
      <c r="AM115" s="308">
        <f t="shared" si="242"/>
        <v>0</v>
      </c>
      <c r="AN115" s="309">
        <f t="shared" si="322"/>
        <v>7983.07</v>
      </c>
      <c r="AO115" s="338">
        <f t="shared" si="243"/>
        <v>0</v>
      </c>
      <c r="AP115" s="339">
        <f t="shared" si="319"/>
        <v>7983.07</v>
      </c>
      <c r="AQ115" s="168" t="str">
        <f t="shared" si="164"/>
        <v>OK</v>
      </c>
      <c r="AR115" s="168" t="str">
        <f t="shared" si="165"/>
        <v>OK</v>
      </c>
      <c r="AS115" s="231">
        <f t="shared" si="188"/>
        <v>105</v>
      </c>
      <c r="AT115" s="336" t="str">
        <f t="shared" si="306"/>
        <v>DONA 124</v>
      </c>
      <c r="AU115" s="337"/>
      <c r="AV115" s="337"/>
      <c r="AW115" s="368"/>
      <c r="AX115" s="369"/>
      <c r="AY115" s="395"/>
      <c r="AZ115" s="302">
        <f t="shared" si="320"/>
        <v>124000154</v>
      </c>
      <c r="BA115" s="371">
        <f t="shared" si="321"/>
        <v>42643</v>
      </c>
      <c r="BB115" s="372">
        <f t="shared" si="166"/>
        <v>0</v>
      </c>
      <c r="BC115" s="373">
        <f t="shared" si="167"/>
        <v>0</v>
      </c>
    </row>
    <row r="116" spans="1:55" s="5" customFormat="1" ht="12.75">
      <c r="A116" s="41">
        <f t="shared" si="208"/>
        <v>106</v>
      </c>
      <c r="B116" s="63" t="str">
        <f t="shared" si="284"/>
        <v>DONA 126</v>
      </c>
      <c r="C116" s="74" t="s">
        <v>172</v>
      </c>
      <c r="D116" s="74">
        <v>12600150</v>
      </c>
      <c r="E116" s="399">
        <v>42643</v>
      </c>
      <c r="F116" s="75">
        <v>342.98</v>
      </c>
      <c r="G116" s="400">
        <v>3663.07</v>
      </c>
      <c r="H116" s="75">
        <v>1476.92</v>
      </c>
      <c r="I116" s="95">
        <v>5555.44</v>
      </c>
      <c r="J116" s="75"/>
      <c r="K116" s="75"/>
      <c r="L116" s="75"/>
      <c r="M116" s="75"/>
      <c r="N116" s="134"/>
      <c r="O116" s="63" t="str">
        <f t="shared" si="159"/>
        <v>DONA 126</v>
      </c>
      <c r="P116" s="122">
        <f t="shared" si="309"/>
        <v>11038.41</v>
      </c>
      <c r="Q116" s="161"/>
      <c r="R116" s="162">
        <f t="shared" si="310"/>
        <v>0</v>
      </c>
      <c r="S116" s="163"/>
      <c r="T116" s="164">
        <f t="shared" si="311"/>
        <v>11038.41</v>
      </c>
      <c r="U116" s="165"/>
      <c r="V116" s="173"/>
      <c r="W116" s="167">
        <f t="shared" si="312"/>
        <v>11038.41</v>
      </c>
      <c r="X116" s="168" t="str">
        <f t="shared" si="160"/>
        <v>OK</v>
      </c>
      <c r="Y116" s="224">
        <f t="shared" si="161"/>
        <v>11038.41</v>
      </c>
      <c r="AA116" s="231"/>
      <c r="AB116" s="247" t="s">
        <v>175</v>
      </c>
      <c r="AC116" s="233"/>
      <c r="AD116" s="234"/>
      <c r="AE116" s="235"/>
      <c r="AF116" s="270"/>
      <c r="AG116" s="302">
        <f t="shared" si="313"/>
        <v>12600150</v>
      </c>
      <c r="AH116" s="303">
        <f t="shared" si="314"/>
        <v>42643</v>
      </c>
      <c r="AI116" s="304">
        <f t="shared" si="315"/>
        <v>11038.41</v>
      </c>
      <c r="AJ116" s="305">
        <f t="shared" si="316"/>
        <v>11038.41</v>
      </c>
      <c r="AK116" s="306">
        <f t="shared" si="317"/>
        <v>0</v>
      </c>
      <c r="AL116" s="307">
        <f t="shared" si="318"/>
        <v>0</v>
      </c>
      <c r="AM116" s="308">
        <f t="shared" si="242"/>
        <v>0</v>
      </c>
      <c r="AN116" s="309">
        <f t="shared" si="322"/>
        <v>11038.41</v>
      </c>
      <c r="AO116" s="338">
        <f t="shared" si="243"/>
        <v>0</v>
      </c>
      <c r="AP116" s="339">
        <f t="shared" si="319"/>
        <v>11038.41</v>
      </c>
      <c r="AQ116" s="168" t="str">
        <f t="shared" si="164"/>
        <v>OK</v>
      </c>
      <c r="AR116" s="168" t="str">
        <f t="shared" si="165"/>
        <v>OK</v>
      </c>
      <c r="AS116" s="231">
        <f t="shared" si="188"/>
        <v>106</v>
      </c>
      <c r="AT116" s="336" t="str">
        <f t="shared" si="306"/>
        <v>DONA 126</v>
      </c>
      <c r="AU116" s="337"/>
      <c r="AV116" s="337"/>
      <c r="AW116" s="368"/>
      <c r="AX116" s="369"/>
      <c r="AY116" s="395"/>
      <c r="AZ116" s="302">
        <f t="shared" si="320"/>
        <v>12600150</v>
      </c>
      <c r="BA116" s="371">
        <f t="shared" si="321"/>
        <v>42643</v>
      </c>
      <c r="BB116" s="372">
        <f t="shared" si="166"/>
        <v>0</v>
      </c>
      <c r="BC116" s="373">
        <f t="shared" si="167"/>
        <v>0</v>
      </c>
    </row>
    <row r="117" spans="1:55" s="5" customFormat="1" ht="12.75">
      <c r="A117" s="41">
        <f t="shared" si="208"/>
        <v>107</v>
      </c>
      <c r="B117" s="63" t="str">
        <f aca="true" t="shared" si="325" ref="B117:B128">AB117</f>
        <v>DONA 154</v>
      </c>
      <c r="C117" s="74" t="s">
        <v>172</v>
      </c>
      <c r="D117" s="74">
        <v>15400147</v>
      </c>
      <c r="E117" s="399">
        <v>42643</v>
      </c>
      <c r="F117" s="75"/>
      <c r="G117" s="400">
        <v>2972.16</v>
      </c>
      <c r="H117" s="75">
        <v>2661.94</v>
      </c>
      <c r="I117" s="95">
        <v>7857.73</v>
      </c>
      <c r="J117" s="75"/>
      <c r="K117" s="75"/>
      <c r="L117" s="75"/>
      <c r="M117" s="75"/>
      <c r="N117" s="134"/>
      <c r="O117" s="63" t="str">
        <f t="shared" si="159"/>
        <v>DONA 154</v>
      </c>
      <c r="P117" s="122">
        <f t="shared" si="309"/>
        <v>13491.83</v>
      </c>
      <c r="Q117" s="161"/>
      <c r="R117" s="162">
        <f t="shared" si="310"/>
        <v>0</v>
      </c>
      <c r="S117" s="163"/>
      <c r="T117" s="164">
        <f t="shared" si="311"/>
        <v>13491.83</v>
      </c>
      <c r="U117" s="165"/>
      <c r="V117" s="173"/>
      <c r="W117" s="167">
        <f t="shared" si="312"/>
        <v>13491.83</v>
      </c>
      <c r="X117" s="168" t="str">
        <f t="shared" si="160"/>
        <v>OK</v>
      </c>
      <c r="Y117" s="224">
        <f t="shared" si="161"/>
        <v>13491.83</v>
      </c>
      <c r="AA117" s="231"/>
      <c r="AB117" s="247" t="s">
        <v>176</v>
      </c>
      <c r="AC117" s="233"/>
      <c r="AD117" s="234"/>
      <c r="AE117" s="235"/>
      <c r="AF117" s="270"/>
      <c r="AG117" s="302">
        <f t="shared" si="313"/>
        <v>15400147</v>
      </c>
      <c r="AH117" s="303">
        <f t="shared" si="314"/>
        <v>42643</v>
      </c>
      <c r="AI117" s="304">
        <f t="shared" si="315"/>
        <v>13491.83</v>
      </c>
      <c r="AJ117" s="305">
        <f t="shared" si="316"/>
        <v>13491.83</v>
      </c>
      <c r="AK117" s="306">
        <f t="shared" si="317"/>
        <v>0</v>
      </c>
      <c r="AL117" s="307">
        <f t="shared" si="318"/>
        <v>0</v>
      </c>
      <c r="AM117" s="308">
        <f t="shared" si="242"/>
        <v>0</v>
      </c>
      <c r="AN117" s="309">
        <f t="shared" si="322"/>
        <v>13491.83</v>
      </c>
      <c r="AO117" s="338">
        <f t="shared" si="243"/>
        <v>0</v>
      </c>
      <c r="AP117" s="339">
        <f t="shared" si="319"/>
        <v>13491.83</v>
      </c>
      <c r="AQ117" s="168" t="str">
        <f t="shared" si="164"/>
        <v>OK</v>
      </c>
      <c r="AR117" s="168" t="str">
        <f t="shared" si="165"/>
        <v>OK</v>
      </c>
      <c r="AS117" s="231">
        <f t="shared" si="188"/>
        <v>107</v>
      </c>
      <c r="AT117" s="336" t="str">
        <f t="shared" si="306"/>
        <v>DONA 154</v>
      </c>
      <c r="AU117" s="337"/>
      <c r="AV117" s="337"/>
      <c r="AW117" s="368"/>
      <c r="AX117" s="369"/>
      <c r="AY117" s="395"/>
      <c r="AZ117" s="302">
        <f t="shared" si="320"/>
        <v>15400147</v>
      </c>
      <c r="BA117" s="371">
        <f t="shared" si="321"/>
        <v>42643</v>
      </c>
      <c r="BB117" s="372">
        <f t="shared" si="166"/>
        <v>0</v>
      </c>
      <c r="BC117" s="373">
        <f t="shared" si="167"/>
        <v>0</v>
      </c>
    </row>
    <row r="118" spans="1:55" s="5" customFormat="1" ht="12.75">
      <c r="A118" s="41">
        <f t="shared" si="208"/>
        <v>108</v>
      </c>
      <c r="B118" s="63" t="str">
        <f t="shared" si="325"/>
        <v>DONA 256</v>
      </c>
      <c r="C118" s="74" t="s">
        <v>172</v>
      </c>
      <c r="D118" s="74">
        <v>25600125</v>
      </c>
      <c r="E118" s="399">
        <v>42643</v>
      </c>
      <c r="F118" s="75">
        <v>7890.18</v>
      </c>
      <c r="G118" s="400">
        <v>2551.35</v>
      </c>
      <c r="H118" s="75">
        <v>3926.19</v>
      </c>
      <c r="I118" s="75">
        <v>1993.37</v>
      </c>
      <c r="J118" s="75"/>
      <c r="K118" s="75"/>
      <c r="L118" s="75"/>
      <c r="M118" s="75"/>
      <c r="N118" s="134"/>
      <c r="O118" s="63" t="str">
        <f t="shared" si="159"/>
        <v>DONA 256</v>
      </c>
      <c r="P118" s="122">
        <f t="shared" si="309"/>
        <v>16361.09</v>
      </c>
      <c r="Q118" s="161"/>
      <c r="R118" s="162">
        <f t="shared" si="310"/>
        <v>0</v>
      </c>
      <c r="S118" s="163"/>
      <c r="T118" s="164">
        <f t="shared" si="311"/>
        <v>16361.09</v>
      </c>
      <c r="U118" s="165"/>
      <c r="V118" s="173"/>
      <c r="W118" s="167">
        <f t="shared" si="312"/>
        <v>16361.09</v>
      </c>
      <c r="X118" s="168" t="str">
        <f t="shared" si="160"/>
        <v>OK</v>
      </c>
      <c r="Y118" s="224">
        <f t="shared" si="161"/>
        <v>16361.09</v>
      </c>
      <c r="AA118" s="231"/>
      <c r="AB118" s="247" t="s">
        <v>177</v>
      </c>
      <c r="AC118" s="233"/>
      <c r="AD118" s="234"/>
      <c r="AE118" s="235"/>
      <c r="AF118" s="270"/>
      <c r="AG118" s="302">
        <f t="shared" si="313"/>
        <v>25600125</v>
      </c>
      <c r="AH118" s="303">
        <f t="shared" si="314"/>
        <v>42643</v>
      </c>
      <c r="AI118" s="304">
        <f t="shared" si="315"/>
        <v>16361.09</v>
      </c>
      <c r="AJ118" s="305">
        <f t="shared" si="316"/>
        <v>16361.09</v>
      </c>
      <c r="AK118" s="306">
        <f t="shared" si="317"/>
        <v>0</v>
      </c>
      <c r="AL118" s="307">
        <f t="shared" si="318"/>
        <v>0</v>
      </c>
      <c r="AM118" s="308">
        <f t="shared" si="242"/>
        <v>0</v>
      </c>
      <c r="AN118" s="309">
        <f t="shared" si="322"/>
        <v>16361.09</v>
      </c>
      <c r="AO118" s="338">
        <f t="shared" si="243"/>
        <v>0</v>
      </c>
      <c r="AP118" s="339">
        <f t="shared" si="319"/>
        <v>16361.09</v>
      </c>
      <c r="AQ118" s="168" t="str">
        <f t="shared" si="164"/>
        <v>OK</v>
      </c>
      <c r="AR118" s="168" t="str">
        <f t="shared" si="165"/>
        <v>OK</v>
      </c>
      <c r="AS118" s="231">
        <f t="shared" si="188"/>
        <v>108</v>
      </c>
      <c r="AT118" s="336" t="str">
        <f t="shared" si="306"/>
        <v>DONA 256</v>
      </c>
      <c r="AU118" s="337"/>
      <c r="AV118" s="337"/>
      <c r="AW118" s="368"/>
      <c r="AX118" s="369"/>
      <c r="AY118" s="395"/>
      <c r="AZ118" s="302">
        <f t="shared" si="320"/>
        <v>25600125</v>
      </c>
      <c r="BA118" s="371">
        <f t="shared" si="321"/>
        <v>42643</v>
      </c>
      <c r="BB118" s="372">
        <f t="shared" si="166"/>
        <v>0</v>
      </c>
      <c r="BC118" s="373">
        <f t="shared" si="167"/>
        <v>0</v>
      </c>
    </row>
    <row r="119" spans="1:55" s="6" customFormat="1" ht="13.5">
      <c r="A119" s="41">
        <f t="shared" si="208"/>
        <v>109</v>
      </c>
      <c r="B119" s="53" t="str">
        <f t="shared" si="325"/>
        <v>TOTAL S.I.E.P.C.O.F.A.R.</v>
      </c>
      <c r="C119" s="76"/>
      <c r="D119" s="55"/>
      <c r="E119" s="56"/>
      <c r="F119" s="57">
        <f aca="true" t="shared" si="326" ref="F119:N119">SUM(F114:F118)</f>
        <v>12386.41</v>
      </c>
      <c r="G119" s="57">
        <f t="shared" si="326"/>
        <v>13014.710000000001</v>
      </c>
      <c r="H119" s="57">
        <f t="shared" si="326"/>
        <v>9798.28</v>
      </c>
      <c r="I119" s="123">
        <f t="shared" si="326"/>
        <v>20762.67</v>
      </c>
      <c r="J119" s="123">
        <f t="shared" si="326"/>
        <v>0</v>
      </c>
      <c r="K119" s="123">
        <f t="shared" si="326"/>
        <v>0</v>
      </c>
      <c r="L119" s="123">
        <f t="shared" si="326"/>
        <v>0</v>
      </c>
      <c r="M119" s="123">
        <f t="shared" si="326"/>
        <v>0</v>
      </c>
      <c r="N119" s="124">
        <f t="shared" si="326"/>
        <v>0</v>
      </c>
      <c r="O119" s="53" t="str">
        <f t="shared" si="159"/>
        <v>TOTAL S.I.E.P.C.O.F.A.R.</v>
      </c>
      <c r="P119" s="418">
        <f aca="true" t="shared" si="327" ref="P119:U119">SUM(P114:P118)</f>
        <v>55962.07000000001</v>
      </c>
      <c r="Q119" s="141">
        <f t="shared" si="327"/>
        <v>0</v>
      </c>
      <c r="R119" s="141">
        <f t="shared" si="327"/>
        <v>0</v>
      </c>
      <c r="S119" s="141">
        <f t="shared" si="327"/>
        <v>0</v>
      </c>
      <c r="T119" s="181">
        <f t="shared" si="327"/>
        <v>55962.07000000001</v>
      </c>
      <c r="U119" s="182">
        <f t="shared" si="327"/>
        <v>0</v>
      </c>
      <c r="V119" s="183"/>
      <c r="W119" s="184">
        <f>SUM(W114:W118)</f>
        <v>55962.07000000001</v>
      </c>
      <c r="X119" s="168" t="str">
        <f t="shared" si="160"/>
        <v>OK</v>
      </c>
      <c r="Y119" s="224">
        <f t="shared" si="161"/>
        <v>55962.07000000001</v>
      </c>
      <c r="AA119" s="231"/>
      <c r="AB119" s="470" t="s">
        <v>178</v>
      </c>
      <c r="AC119" s="249"/>
      <c r="AD119" s="250"/>
      <c r="AE119" s="251"/>
      <c r="AF119" s="252"/>
      <c r="AG119" s="316"/>
      <c r="AH119" s="317"/>
      <c r="AI119" s="318">
        <f aca="true" t="shared" si="328" ref="AI119:AL119">SUM(AI114:AI118)</f>
        <v>55962.07000000001</v>
      </c>
      <c r="AJ119" s="318">
        <f t="shared" si="328"/>
        <v>55962.07000000001</v>
      </c>
      <c r="AK119" s="318">
        <f t="shared" si="328"/>
        <v>0</v>
      </c>
      <c r="AL119" s="319">
        <f t="shared" si="328"/>
        <v>0</v>
      </c>
      <c r="AM119" s="320">
        <f t="shared" si="242"/>
        <v>0</v>
      </c>
      <c r="AN119" s="321">
        <f t="shared" si="322"/>
        <v>55962.07000000001</v>
      </c>
      <c r="AO119" s="346">
        <f t="shared" si="243"/>
        <v>0</v>
      </c>
      <c r="AP119" s="347">
        <f>SUM(AP114:AP118)</f>
        <v>55962.07000000001</v>
      </c>
      <c r="AQ119" s="168" t="str">
        <f t="shared" si="164"/>
        <v>OK</v>
      </c>
      <c r="AR119" s="168" t="str">
        <f t="shared" si="165"/>
        <v>OK</v>
      </c>
      <c r="AS119" s="231">
        <f t="shared" si="188"/>
        <v>109</v>
      </c>
      <c r="AT119" s="519" t="str">
        <f t="shared" si="306"/>
        <v>TOTAL S.I.E.P.C.O.F.A.R.</v>
      </c>
      <c r="AU119" s="352"/>
      <c r="AV119" s="352"/>
      <c r="AW119" s="391"/>
      <c r="AX119" s="392"/>
      <c r="AY119" s="385"/>
      <c r="AZ119" s="310"/>
      <c r="BA119" s="377"/>
      <c r="BB119" s="386">
        <f t="shared" si="166"/>
        <v>0</v>
      </c>
      <c r="BC119" s="387">
        <f t="shared" si="167"/>
        <v>0</v>
      </c>
    </row>
    <row r="120" spans="1:55" s="5" customFormat="1" ht="12.75">
      <c r="A120" s="41">
        <f t="shared" si="208"/>
        <v>110</v>
      </c>
      <c r="B120" s="88" t="str">
        <f t="shared" si="325"/>
        <v>ELODEA BAIUT</v>
      </c>
      <c r="C120" s="59" t="s">
        <v>179</v>
      </c>
      <c r="D120" s="59">
        <v>95</v>
      </c>
      <c r="E120" s="60">
        <v>42643</v>
      </c>
      <c r="F120" s="61"/>
      <c r="G120" s="62">
        <v>1199.98</v>
      </c>
      <c r="H120" s="144"/>
      <c r="I120" s="144"/>
      <c r="J120" s="144"/>
      <c r="K120" s="144"/>
      <c r="L120" s="144"/>
      <c r="M120" s="144"/>
      <c r="N120" s="145"/>
      <c r="O120" s="91" t="str">
        <f t="shared" si="159"/>
        <v>ELODEA BAIUT</v>
      </c>
      <c r="P120" s="422">
        <f aca="true" t="shared" si="329" ref="P120:P122">SUM(F120:N120)</f>
        <v>1199.98</v>
      </c>
      <c r="Q120" s="438"/>
      <c r="R120" s="174">
        <f aca="true" t="shared" si="330" ref="R120:R122">IF(P120-Q120-S120&gt;Y120,P120-Q120-S120-Y120,0)</f>
        <v>0</v>
      </c>
      <c r="S120" s="185"/>
      <c r="T120" s="195">
        <f aca="true" t="shared" si="331" ref="T120:T122">W120-U120</f>
        <v>1199.98</v>
      </c>
      <c r="U120" s="187"/>
      <c r="V120" s="196"/>
      <c r="W120" s="189">
        <f aca="true" t="shared" si="332" ref="W120:W122">P120-Q120-R120-S120</f>
        <v>1199.98</v>
      </c>
      <c r="X120" s="168" t="str">
        <f t="shared" si="160"/>
        <v>OK</v>
      </c>
      <c r="Y120" s="224">
        <f t="shared" si="161"/>
        <v>1199.98</v>
      </c>
      <c r="AA120" s="231"/>
      <c r="AB120" s="247" t="s">
        <v>180</v>
      </c>
      <c r="AC120" s="233"/>
      <c r="AD120" s="234"/>
      <c r="AE120" s="235"/>
      <c r="AF120" s="270"/>
      <c r="AG120" s="302">
        <f aca="true" t="shared" si="333" ref="AG120:AG122">D120</f>
        <v>95</v>
      </c>
      <c r="AH120" s="303">
        <f aca="true" t="shared" si="334" ref="AH120:AH122">IF(E120=0,"0",E120)</f>
        <v>42643</v>
      </c>
      <c r="AI120" s="304">
        <f aca="true" t="shared" si="335" ref="AI120:AI122">P120</f>
        <v>1199.98</v>
      </c>
      <c r="AJ120" s="305">
        <f aca="true" t="shared" si="336" ref="AJ120:AJ122">AI120-AK120</f>
        <v>1199.98</v>
      </c>
      <c r="AK120" s="306">
        <f aca="true" t="shared" si="337" ref="AK120:AK122">S120</f>
        <v>0</v>
      </c>
      <c r="AL120" s="307">
        <f aca="true" t="shared" si="338" ref="AL120:AL122">Q120+R120</f>
        <v>0</v>
      </c>
      <c r="AM120" s="308">
        <f t="shared" si="242"/>
        <v>0</v>
      </c>
      <c r="AN120" s="309">
        <f>T120:T122</f>
        <v>1199.98</v>
      </c>
      <c r="AO120" s="338">
        <f t="shared" si="243"/>
        <v>0</v>
      </c>
      <c r="AP120" s="339">
        <f aca="true" t="shared" si="339" ref="AP120:AP122">AJ120-AL120</f>
        <v>1199.98</v>
      </c>
      <c r="AQ120" s="168" t="str">
        <f t="shared" si="164"/>
        <v>OK</v>
      </c>
      <c r="AR120" s="168" t="str">
        <f t="shared" si="165"/>
        <v>OK</v>
      </c>
      <c r="AS120" s="231">
        <f t="shared" si="188"/>
        <v>110</v>
      </c>
      <c r="AT120" s="336" t="str">
        <f t="shared" si="306"/>
        <v>ELODEA BAIUT</v>
      </c>
      <c r="AU120" s="337"/>
      <c r="AV120" s="337"/>
      <c r="AW120" s="368"/>
      <c r="AX120" s="369"/>
      <c r="AY120" s="395"/>
      <c r="AZ120" s="294">
        <f aca="true" t="shared" si="340" ref="AZ120:AZ122">D120</f>
        <v>95</v>
      </c>
      <c r="BA120" s="529">
        <f aca="true" t="shared" si="341" ref="BA120:BA122">IF(E120=0,"0",E120)</f>
        <v>42643</v>
      </c>
      <c r="BB120" s="530">
        <f t="shared" si="166"/>
        <v>0</v>
      </c>
      <c r="BC120" s="531">
        <f t="shared" si="167"/>
        <v>0</v>
      </c>
    </row>
    <row r="121" spans="1:55" s="5" customFormat="1" ht="12.75">
      <c r="A121" s="41">
        <f t="shared" si="208"/>
        <v>111</v>
      </c>
      <c r="B121" s="63" t="str">
        <f t="shared" si="325"/>
        <v>ELODEA CUPSENI</v>
      </c>
      <c r="C121" s="43" t="s">
        <v>181</v>
      </c>
      <c r="D121" s="43">
        <v>98</v>
      </c>
      <c r="E121" s="44">
        <v>42643</v>
      </c>
      <c r="F121" s="45"/>
      <c r="G121" s="46">
        <v>90.15</v>
      </c>
      <c r="H121" s="47"/>
      <c r="I121" s="47"/>
      <c r="J121" s="47"/>
      <c r="K121" s="47"/>
      <c r="L121" s="47"/>
      <c r="M121" s="47"/>
      <c r="N121" s="423"/>
      <c r="O121" s="63" t="str">
        <f t="shared" si="159"/>
        <v>ELODEA CUPSENI</v>
      </c>
      <c r="P121" s="122">
        <f t="shared" si="329"/>
        <v>90.15</v>
      </c>
      <c r="Q121" s="161"/>
      <c r="R121" s="162">
        <f t="shared" si="330"/>
        <v>0</v>
      </c>
      <c r="S121" s="163"/>
      <c r="T121" s="164">
        <f t="shared" si="331"/>
        <v>90.15</v>
      </c>
      <c r="U121" s="165"/>
      <c r="V121" s="173"/>
      <c r="W121" s="167">
        <f t="shared" si="332"/>
        <v>90.15</v>
      </c>
      <c r="X121" s="168" t="str">
        <f t="shared" si="160"/>
        <v>OK</v>
      </c>
      <c r="Y121" s="224">
        <f t="shared" si="161"/>
        <v>90.15</v>
      </c>
      <c r="AA121" s="231"/>
      <c r="AB121" s="247" t="s">
        <v>182</v>
      </c>
      <c r="AC121" s="233"/>
      <c r="AD121" s="234"/>
      <c r="AE121" s="235"/>
      <c r="AF121" s="270"/>
      <c r="AG121" s="302">
        <f t="shared" si="333"/>
        <v>98</v>
      </c>
      <c r="AH121" s="303">
        <f t="shared" si="334"/>
        <v>42643</v>
      </c>
      <c r="AI121" s="304">
        <f t="shared" si="335"/>
        <v>90.15</v>
      </c>
      <c r="AJ121" s="305">
        <f t="shared" si="336"/>
        <v>90.15</v>
      </c>
      <c r="AK121" s="306">
        <f t="shared" si="337"/>
        <v>0</v>
      </c>
      <c r="AL121" s="307">
        <f t="shared" si="338"/>
        <v>0</v>
      </c>
      <c r="AM121" s="308">
        <f t="shared" si="242"/>
        <v>0</v>
      </c>
      <c r="AN121" s="309">
        <f aca="true" t="shared" si="342" ref="AN121:AN126">T121:T121</f>
        <v>90.15</v>
      </c>
      <c r="AO121" s="338">
        <f t="shared" si="243"/>
        <v>0</v>
      </c>
      <c r="AP121" s="339">
        <f t="shared" si="339"/>
        <v>90.15</v>
      </c>
      <c r="AQ121" s="168" t="str">
        <f t="shared" si="164"/>
        <v>OK</v>
      </c>
      <c r="AR121" s="168" t="str">
        <f t="shared" si="165"/>
        <v>OK</v>
      </c>
      <c r="AS121" s="231">
        <f t="shared" si="188"/>
        <v>111</v>
      </c>
      <c r="AT121" s="336" t="str">
        <f t="shared" si="306"/>
        <v>ELODEA CUPSENI</v>
      </c>
      <c r="AU121" s="337"/>
      <c r="AV121" s="337"/>
      <c r="AW121" s="368"/>
      <c r="AX121" s="369"/>
      <c r="AY121" s="395"/>
      <c r="AZ121" s="302">
        <f t="shared" si="340"/>
        <v>98</v>
      </c>
      <c r="BA121" s="371">
        <f t="shared" si="341"/>
        <v>42643</v>
      </c>
      <c r="BB121" s="372">
        <f t="shared" si="166"/>
        <v>0</v>
      </c>
      <c r="BC121" s="373">
        <f t="shared" si="167"/>
        <v>0</v>
      </c>
    </row>
    <row r="122" spans="1:55" s="5" customFormat="1" ht="12.75">
      <c r="A122" s="41">
        <f t="shared" si="208"/>
        <v>112</v>
      </c>
      <c r="B122" s="63" t="str">
        <f t="shared" si="325"/>
        <v>ELODEA LAPUS</v>
      </c>
      <c r="C122" s="48" t="s">
        <v>183</v>
      </c>
      <c r="D122" s="48">
        <v>92</v>
      </c>
      <c r="E122" s="49">
        <v>42643</v>
      </c>
      <c r="F122" s="50"/>
      <c r="G122" s="51">
        <v>502.01</v>
      </c>
      <c r="H122" s="52"/>
      <c r="I122" s="52"/>
      <c r="J122" s="52"/>
      <c r="K122" s="52"/>
      <c r="L122" s="52"/>
      <c r="M122" s="52"/>
      <c r="N122" s="140"/>
      <c r="O122" s="63" t="str">
        <f t="shared" si="159"/>
        <v>ELODEA LAPUS</v>
      </c>
      <c r="P122" s="122">
        <f t="shared" si="329"/>
        <v>502.01</v>
      </c>
      <c r="Q122" s="161"/>
      <c r="R122" s="162">
        <f t="shared" si="330"/>
        <v>0</v>
      </c>
      <c r="S122" s="163"/>
      <c r="T122" s="164">
        <f t="shared" si="331"/>
        <v>502.01</v>
      </c>
      <c r="U122" s="165"/>
      <c r="V122" s="173"/>
      <c r="W122" s="167">
        <f t="shared" si="332"/>
        <v>502.01</v>
      </c>
      <c r="X122" s="168" t="str">
        <f t="shared" si="160"/>
        <v>OK</v>
      </c>
      <c r="Y122" s="224">
        <f t="shared" si="161"/>
        <v>502.01</v>
      </c>
      <c r="AA122" s="231"/>
      <c r="AB122" s="247" t="s">
        <v>184</v>
      </c>
      <c r="AC122" s="233"/>
      <c r="AD122" s="234"/>
      <c r="AE122" s="235"/>
      <c r="AF122" s="270"/>
      <c r="AG122" s="302">
        <f t="shared" si="333"/>
        <v>92</v>
      </c>
      <c r="AH122" s="303">
        <f t="shared" si="334"/>
        <v>42643</v>
      </c>
      <c r="AI122" s="304">
        <f t="shared" si="335"/>
        <v>502.01</v>
      </c>
      <c r="AJ122" s="305">
        <f t="shared" si="336"/>
        <v>502.01</v>
      </c>
      <c r="AK122" s="306">
        <f t="shared" si="337"/>
        <v>0</v>
      </c>
      <c r="AL122" s="307">
        <f t="shared" si="338"/>
        <v>0</v>
      </c>
      <c r="AM122" s="308">
        <f t="shared" si="242"/>
        <v>0</v>
      </c>
      <c r="AN122" s="309">
        <f t="shared" si="342"/>
        <v>502.01</v>
      </c>
      <c r="AO122" s="338">
        <f t="shared" si="243"/>
        <v>0</v>
      </c>
      <c r="AP122" s="339">
        <f t="shared" si="339"/>
        <v>502.01</v>
      </c>
      <c r="AQ122" s="168" t="str">
        <f t="shared" si="164"/>
        <v>OK</v>
      </c>
      <c r="AR122" s="168" t="str">
        <f t="shared" si="165"/>
        <v>OK</v>
      </c>
      <c r="AS122" s="231">
        <f t="shared" si="188"/>
        <v>112</v>
      </c>
      <c r="AT122" s="336" t="str">
        <f t="shared" si="306"/>
        <v>ELODEA LAPUS</v>
      </c>
      <c r="AU122" s="337"/>
      <c r="AV122" s="337"/>
      <c r="AW122" s="368"/>
      <c r="AX122" s="369"/>
      <c r="AY122" s="395"/>
      <c r="AZ122" s="302">
        <f t="shared" si="340"/>
        <v>92</v>
      </c>
      <c r="BA122" s="371">
        <f t="shared" si="341"/>
        <v>42643</v>
      </c>
      <c r="BB122" s="372">
        <f t="shared" si="166"/>
        <v>0</v>
      </c>
      <c r="BC122" s="373">
        <f t="shared" si="167"/>
        <v>0</v>
      </c>
    </row>
    <row r="123" spans="1:55" s="6" customFormat="1" ht="13.5">
      <c r="A123" s="41">
        <f t="shared" si="208"/>
        <v>113</v>
      </c>
      <c r="B123" s="53" t="str">
        <f t="shared" si="325"/>
        <v>TOTAL ELODEA</v>
      </c>
      <c r="C123" s="398"/>
      <c r="D123" s="55"/>
      <c r="E123" s="56"/>
      <c r="F123" s="100">
        <f aca="true" t="shared" si="343" ref="F123:U123">SUM(F120:F122)</f>
        <v>0</v>
      </c>
      <c r="G123" s="100">
        <f t="shared" si="343"/>
        <v>1792.14</v>
      </c>
      <c r="H123" s="99">
        <f t="shared" si="343"/>
        <v>0</v>
      </c>
      <c r="I123" s="147">
        <f t="shared" si="343"/>
        <v>0</v>
      </c>
      <c r="J123" s="147">
        <f t="shared" si="343"/>
        <v>0</v>
      </c>
      <c r="K123" s="147">
        <f t="shared" si="343"/>
        <v>0</v>
      </c>
      <c r="L123" s="147">
        <f t="shared" si="343"/>
        <v>0</v>
      </c>
      <c r="M123" s="147">
        <f t="shared" si="343"/>
        <v>0</v>
      </c>
      <c r="N123" s="148">
        <f t="shared" si="343"/>
        <v>0</v>
      </c>
      <c r="O123" s="83" t="str">
        <f t="shared" si="159"/>
        <v>TOTAL ELODEA</v>
      </c>
      <c r="P123" s="125">
        <f t="shared" si="343"/>
        <v>1792.14</v>
      </c>
      <c r="Q123" s="149">
        <f t="shared" si="343"/>
        <v>0</v>
      </c>
      <c r="R123" s="149">
        <f t="shared" si="343"/>
        <v>0</v>
      </c>
      <c r="S123" s="149">
        <f t="shared" si="343"/>
        <v>0</v>
      </c>
      <c r="T123" s="169">
        <f t="shared" si="343"/>
        <v>1792.14</v>
      </c>
      <c r="U123" s="170">
        <f t="shared" si="343"/>
        <v>0</v>
      </c>
      <c r="V123" s="171"/>
      <c r="W123" s="172">
        <f>SUM(W120:W122)</f>
        <v>1792.14</v>
      </c>
      <c r="X123" s="168" t="str">
        <f t="shared" si="160"/>
        <v>OK</v>
      </c>
      <c r="Y123" s="224">
        <f t="shared" si="161"/>
        <v>1792.14</v>
      </c>
      <c r="AA123" s="231"/>
      <c r="AB123" s="248" t="s">
        <v>185</v>
      </c>
      <c r="AC123" s="249"/>
      <c r="AD123" s="250"/>
      <c r="AE123" s="251"/>
      <c r="AF123" s="252"/>
      <c r="AG123" s="316"/>
      <c r="AH123" s="317"/>
      <c r="AI123" s="318">
        <f aca="true" t="shared" si="344" ref="AI123:AL123">SUM(AI120:AI122)</f>
        <v>1792.14</v>
      </c>
      <c r="AJ123" s="318">
        <f t="shared" si="344"/>
        <v>1792.14</v>
      </c>
      <c r="AK123" s="318">
        <f t="shared" si="344"/>
        <v>0</v>
      </c>
      <c r="AL123" s="319">
        <f t="shared" si="344"/>
        <v>0</v>
      </c>
      <c r="AM123" s="320">
        <f t="shared" si="242"/>
        <v>0</v>
      </c>
      <c r="AN123" s="321">
        <f t="shared" si="342"/>
        <v>1792.14</v>
      </c>
      <c r="AO123" s="346">
        <f t="shared" si="243"/>
        <v>0</v>
      </c>
      <c r="AP123" s="347">
        <f>SUM(AP120:AP122)</f>
        <v>1792.14</v>
      </c>
      <c r="AQ123" s="168" t="str">
        <f t="shared" si="164"/>
        <v>OK</v>
      </c>
      <c r="AR123" s="168" t="str">
        <f t="shared" si="165"/>
        <v>OK</v>
      </c>
      <c r="AS123" s="231">
        <f t="shared" si="188"/>
        <v>113</v>
      </c>
      <c r="AT123" s="348" t="str">
        <f t="shared" si="306"/>
        <v>TOTAL ELODEA</v>
      </c>
      <c r="AU123" s="352"/>
      <c r="AV123" s="352"/>
      <c r="AW123" s="391"/>
      <c r="AX123" s="392"/>
      <c r="AY123" s="385"/>
      <c r="AZ123" s="310"/>
      <c r="BA123" s="377"/>
      <c r="BB123" s="386">
        <f t="shared" si="166"/>
        <v>0</v>
      </c>
      <c r="BC123" s="387">
        <f t="shared" si="167"/>
        <v>0</v>
      </c>
    </row>
    <row r="124" spans="1:55" s="5" customFormat="1" ht="12.75">
      <c r="A124" s="41">
        <f t="shared" si="208"/>
        <v>114</v>
      </c>
      <c r="B124" s="63" t="str">
        <f t="shared" si="325"/>
        <v>ENYAFARM SATULUNG</v>
      </c>
      <c r="C124" s="412" t="s">
        <v>186</v>
      </c>
      <c r="D124" s="412">
        <v>125</v>
      </c>
      <c r="E124" s="413">
        <v>42643</v>
      </c>
      <c r="F124" s="414"/>
      <c r="G124" s="415">
        <v>80.49</v>
      </c>
      <c r="H124" s="414"/>
      <c r="I124" s="414"/>
      <c r="J124" s="75"/>
      <c r="K124" s="75"/>
      <c r="L124" s="75"/>
      <c r="M124" s="75"/>
      <c r="N124" s="134"/>
      <c r="O124" s="63" t="str">
        <f aca="true" t="shared" si="345" ref="O124:O182">AB124</f>
        <v>ENYAFARM SATULUNG</v>
      </c>
      <c r="P124" s="122">
        <f aca="true" t="shared" si="346" ref="P124:P128">SUM(F124:N124)</f>
        <v>80.49</v>
      </c>
      <c r="Q124" s="161"/>
      <c r="R124" s="162">
        <f aca="true" t="shared" si="347" ref="R124:R128">IF(P124-Q124-S124&gt;Y124,P124-Q124-S124-Y124,0)</f>
        <v>0</v>
      </c>
      <c r="S124" s="163"/>
      <c r="T124" s="164">
        <f aca="true" t="shared" si="348" ref="T124:T128">W124-U124</f>
        <v>80.49</v>
      </c>
      <c r="U124" s="165"/>
      <c r="V124" s="173"/>
      <c r="W124" s="167">
        <f aca="true" t="shared" si="349" ref="W124:W128">P124-Q124-R124-S124</f>
        <v>80.49</v>
      </c>
      <c r="X124" s="168" t="str">
        <f aca="true" t="shared" si="350" ref="X124:X181">IF(T124+U124=W124,"OK","ATENTIE")</f>
        <v>OK</v>
      </c>
      <c r="Y124" s="224">
        <f aca="true" t="shared" si="351" ref="Y124:Y182">P124</f>
        <v>80.49</v>
      </c>
      <c r="AA124" s="231"/>
      <c r="AB124" s="247" t="s">
        <v>187</v>
      </c>
      <c r="AC124" s="233"/>
      <c r="AD124" s="234"/>
      <c r="AE124" s="235"/>
      <c r="AF124" s="270"/>
      <c r="AG124" s="302">
        <f aca="true" t="shared" si="352" ref="AG124:AG128">D124</f>
        <v>125</v>
      </c>
      <c r="AH124" s="303">
        <f aca="true" t="shared" si="353" ref="AH124:AH128">IF(E124=0,"0",E124)</f>
        <v>42643</v>
      </c>
      <c r="AI124" s="304">
        <f aca="true" t="shared" si="354" ref="AI124:AI128">P124</f>
        <v>80.49</v>
      </c>
      <c r="AJ124" s="305">
        <f aca="true" t="shared" si="355" ref="AJ124:AJ128">AI124-AK124</f>
        <v>80.49</v>
      </c>
      <c r="AK124" s="306">
        <f aca="true" t="shared" si="356" ref="AK124:AK128">S124</f>
        <v>0</v>
      </c>
      <c r="AL124" s="307">
        <f aca="true" t="shared" si="357" ref="AL124:AL128">Q124+R124</f>
        <v>0</v>
      </c>
      <c r="AM124" s="308">
        <f t="shared" si="242"/>
        <v>0</v>
      </c>
      <c r="AN124" s="309">
        <f t="shared" si="342"/>
        <v>80.49</v>
      </c>
      <c r="AO124" s="338">
        <f t="shared" si="243"/>
        <v>0</v>
      </c>
      <c r="AP124" s="339">
        <f aca="true" t="shared" si="358" ref="AP124:AP128">AJ124-AL124</f>
        <v>80.49</v>
      </c>
      <c r="AQ124" s="168" t="str">
        <f aca="true" t="shared" si="359" ref="AQ124:AQ181">IF(AM124=U124,"OK","ATENTIE")</f>
        <v>OK</v>
      </c>
      <c r="AR124" s="168" t="str">
        <f aca="true" t="shared" si="360" ref="AR124:AR181">IF(AN124=T124,"OK","ATENTIE")</f>
        <v>OK</v>
      </c>
      <c r="AS124" s="231">
        <f t="shared" si="188"/>
        <v>114</v>
      </c>
      <c r="AT124" s="336" t="str">
        <f aca="true" t="shared" si="361" ref="AT124:AT138">AB124</f>
        <v>ENYAFARM SATULUNG</v>
      </c>
      <c r="AU124" s="337"/>
      <c r="AV124" s="337"/>
      <c r="AW124" s="368"/>
      <c r="AX124" s="369"/>
      <c r="AY124" s="395"/>
      <c r="AZ124" s="302">
        <f aca="true" t="shared" si="362" ref="AZ124:AZ128">D124</f>
        <v>125</v>
      </c>
      <c r="BA124" s="371">
        <f aca="true" t="shared" si="363" ref="BA124:BA128">IF(E124=0,"0",E124)</f>
        <v>42643</v>
      </c>
      <c r="BB124" s="372">
        <f aca="true" t="shared" si="364" ref="BB124:BB179">BC124</f>
        <v>0</v>
      </c>
      <c r="BC124" s="373">
        <f aca="true" t="shared" si="365" ref="BC124:BC179">U124</f>
        <v>0</v>
      </c>
    </row>
    <row r="125" spans="1:55" s="5" customFormat="1" ht="12.75">
      <c r="A125" s="41">
        <f t="shared" si="208"/>
        <v>115</v>
      </c>
      <c r="B125" s="63" t="str">
        <f t="shared" si="325"/>
        <v>ENYAFARM SOMCUTA</v>
      </c>
      <c r="C125" s="74" t="s">
        <v>188</v>
      </c>
      <c r="D125" s="74">
        <v>1030</v>
      </c>
      <c r="E125" s="399">
        <v>42643</v>
      </c>
      <c r="F125" s="75"/>
      <c r="G125" s="400">
        <v>2489.87</v>
      </c>
      <c r="H125" s="75">
        <v>1752.49</v>
      </c>
      <c r="I125" s="75">
        <v>12041.38</v>
      </c>
      <c r="J125" s="75"/>
      <c r="K125" s="75"/>
      <c r="L125" s="75"/>
      <c r="M125" s="75"/>
      <c r="N125" s="134"/>
      <c r="O125" s="63" t="str">
        <f t="shared" si="345"/>
        <v>ENYAFARM SOMCUTA</v>
      </c>
      <c r="P125" s="122">
        <f t="shared" si="346"/>
        <v>16283.739999999998</v>
      </c>
      <c r="Q125" s="161"/>
      <c r="R125" s="162">
        <f t="shared" si="347"/>
        <v>0</v>
      </c>
      <c r="S125" s="163"/>
      <c r="T125" s="164">
        <f t="shared" si="348"/>
        <v>16283.739999999998</v>
      </c>
      <c r="U125" s="165"/>
      <c r="V125" s="173"/>
      <c r="W125" s="167">
        <f t="shared" si="349"/>
        <v>16283.739999999998</v>
      </c>
      <c r="X125" s="168" t="str">
        <f t="shared" si="350"/>
        <v>OK</v>
      </c>
      <c r="Y125" s="224">
        <f t="shared" si="351"/>
        <v>16283.739999999998</v>
      </c>
      <c r="AA125" s="231"/>
      <c r="AB125" s="247" t="s">
        <v>189</v>
      </c>
      <c r="AC125" s="233"/>
      <c r="AD125" s="234"/>
      <c r="AE125" s="235"/>
      <c r="AF125" s="270"/>
      <c r="AG125" s="302">
        <f t="shared" si="352"/>
        <v>1030</v>
      </c>
      <c r="AH125" s="303">
        <f t="shared" si="353"/>
        <v>42643</v>
      </c>
      <c r="AI125" s="304">
        <f t="shared" si="354"/>
        <v>16283.739999999998</v>
      </c>
      <c r="AJ125" s="305">
        <f t="shared" si="355"/>
        <v>16283.739999999998</v>
      </c>
      <c r="AK125" s="306">
        <f t="shared" si="356"/>
        <v>0</v>
      </c>
      <c r="AL125" s="307">
        <f t="shared" si="357"/>
        <v>0</v>
      </c>
      <c r="AM125" s="308">
        <f t="shared" si="242"/>
        <v>0</v>
      </c>
      <c r="AN125" s="309">
        <f t="shared" si="342"/>
        <v>16283.739999999998</v>
      </c>
      <c r="AO125" s="338">
        <f t="shared" si="243"/>
        <v>0</v>
      </c>
      <c r="AP125" s="339">
        <f t="shared" si="358"/>
        <v>16283.739999999998</v>
      </c>
      <c r="AQ125" s="168" t="str">
        <f t="shared" si="359"/>
        <v>OK</v>
      </c>
      <c r="AR125" s="168" t="str">
        <f t="shared" si="360"/>
        <v>OK</v>
      </c>
      <c r="AS125" s="231">
        <f t="shared" si="188"/>
        <v>115</v>
      </c>
      <c r="AT125" s="336" t="str">
        <f t="shared" si="361"/>
        <v>ENYAFARM SOMCUTA</v>
      </c>
      <c r="AU125" s="337"/>
      <c r="AV125" s="337"/>
      <c r="AW125" s="368"/>
      <c r="AX125" s="369"/>
      <c r="AY125" s="395"/>
      <c r="AZ125" s="302">
        <f t="shared" si="362"/>
        <v>1030</v>
      </c>
      <c r="BA125" s="371">
        <f t="shared" si="363"/>
        <v>42643</v>
      </c>
      <c r="BB125" s="372">
        <f t="shared" si="364"/>
        <v>0</v>
      </c>
      <c r="BC125" s="373">
        <f t="shared" si="365"/>
        <v>0</v>
      </c>
    </row>
    <row r="126" spans="1:55" s="6" customFormat="1" ht="13.5">
      <c r="A126" s="41">
        <f t="shared" si="208"/>
        <v>116</v>
      </c>
      <c r="B126" s="83" t="str">
        <f t="shared" si="325"/>
        <v>TOTAL ENYAFARM</v>
      </c>
      <c r="C126" s="76"/>
      <c r="D126" s="85"/>
      <c r="E126" s="86"/>
      <c r="F126" s="57">
        <f aca="true" t="shared" si="366" ref="F126:N126">SUM(F124:F125)</f>
        <v>0</v>
      </c>
      <c r="G126" s="57">
        <f t="shared" si="366"/>
        <v>2570.3599999999997</v>
      </c>
      <c r="H126" s="57">
        <f t="shared" si="366"/>
        <v>1752.49</v>
      </c>
      <c r="I126" s="123">
        <f t="shared" si="366"/>
        <v>12041.38</v>
      </c>
      <c r="J126" s="123">
        <f t="shared" si="366"/>
        <v>0</v>
      </c>
      <c r="K126" s="123">
        <f t="shared" si="366"/>
        <v>0</v>
      </c>
      <c r="L126" s="123">
        <f t="shared" si="366"/>
        <v>0</v>
      </c>
      <c r="M126" s="123">
        <f t="shared" si="366"/>
        <v>0</v>
      </c>
      <c r="N126" s="124">
        <f t="shared" si="366"/>
        <v>0</v>
      </c>
      <c r="O126" s="83" t="str">
        <f t="shared" si="345"/>
        <v>TOTAL ENYAFARM</v>
      </c>
      <c r="P126" s="125">
        <f aca="true" t="shared" si="367" ref="P126:U126">SUM(P124:P125)</f>
        <v>16364.229999999998</v>
      </c>
      <c r="Q126" s="149">
        <f t="shared" si="367"/>
        <v>0</v>
      </c>
      <c r="R126" s="149">
        <f t="shared" si="367"/>
        <v>0</v>
      </c>
      <c r="S126" s="149">
        <f t="shared" si="367"/>
        <v>0</v>
      </c>
      <c r="T126" s="169">
        <f t="shared" si="367"/>
        <v>16364.229999999998</v>
      </c>
      <c r="U126" s="170">
        <f t="shared" si="367"/>
        <v>0</v>
      </c>
      <c r="V126" s="171"/>
      <c r="W126" s="172">
        <f>SUM(W124:W125)</f>
        <v>16364.229999999998</v>
      </c>
      <c r="X126" s="168" t="str">
        <f t="shared" si="350"/>
        <v>OK</v>
      </c>
      <c r="Y126" s="224">
        <f t="shared" si="351"/>
        <v>16364.229999999998</v>
      </c>
      <c r="AA126" s="231"/>
      <c r="AB126" s="248" t="s">
        <v>190</v>
      </c>
      <c r="AC126" s="249"/>
      <c r="AD126" s="250"/>
      <c r="AE126" s="251"/>
      <c r="AF126" s="252"/>
      <c r="AG126" s="316"/>
      <c r="AH126" s="317"/>
      <c r="AI126" s="318">
        <f aca="true" t="shared" si="368" ref="AI126:AL126">SUM(AI124:AI125)</f>
        <v>16364.229999999998</v>
      </c>
      <c r="AJ126" s="318">
        <f t="shared" si="368"/>
        <v>16364.229999999998</v>
      </c>
      <c r="AK126" s="318">
        <f t="shared" si="368"/>
        <v>0</v>
      </c>
      <c r="AL126" s="319">
        <f t="shared" si="368"/>
        <v>0</v>
      </c>
      <c r="AM126" s="320">
        <f t="shared" si="242"/>
        <v>0</v>
      </c>
      <c r="AN126" s="321">
        <f t="shared" si="342"/>
        <v>16364.229999999998</v>
      </c>
      <c r="AO126" s="346">
        <f t="shared" si="243"/>
        <v>0</v>
      </c>
      <c r="AP126" s="347">
        <f>SUM(AP124:AP125)</f>
        <v>16364.229999999998</v>
      </c>
      <c r="AQ126" s="168" t="str">
        <f t="shared" si="359"/>
        <v>OK</v>
      </c>
      <c r="AR126" s="168" t="str">
        <f t="shared" si="360"/>
        <v>OK</v>
      </c>
      <c r="AS126" s="231">
        <f t="shared" si="188"/>
        <v>116</v>
      </c>
      <c r="AT126" s="348" t="str">
        <f t="shared" si="361"/>
        <v>TOTAL ENYAFARM</v>
      </c>
      <c r="AU126" s="352"/>
      <c r="AV126" s="352"/>
      <c r="AW126" s="391"/>
      <c r="AX126" s="392"/>
      <c r="AY126" s="385"/>
      <c r="AZ126" s="310"/>
      <c r="BA126" s="377"/>
      <c r="BB126" s="386">
        <f t="shared" si="364"/>
        <v>0</v>
      </c>
      <c r="BC126" s="387">
        <f t="shared" si="365"/>
        <v>0</v>
      </c>
    </row>
    <row r="127" spans="1:55" s="5" customFormat="1" ht="12.75">
      <c r="A127" s="41">
        <f t="shared" si="208"/>
        <v>117</v>
      </c>
      <c r="B127" s="63" t="str">
        <f t="shared" si="325"/>
        <v>EPHEDRAFARM</v>
      </c>
      <c r="C127" s="43" t="s">
        <v>191</v>
      </c>
      <c r="D127" s="43">
        <v>5189</v>
      </c>
      <c r="E127" s="44">
        <v>42643</v>
      </c>
      <c r="F127" s="45">
        <v>229530.35</v>
      </c>
      <c r="G127" s="46">
        <v>2092.4</v>
      </c>
      <c r="H127" s="47">
        <v>687.96</v>
      </c>
      <c r="I127" s="47">
        <v>2923.01</v>
      </c>
      <c r="J127" s="47"/>
      <c r="K127" s="47"/>
      <c r="L127" s="47"/>
      <c r="M127" s="47"/>
      <c r="N127" s="47">
        <v>424.51</v>
      </c>
      <c r="O127" s="63" t="str">
        <f t="shared" si="345"/>
        <v>EPHEDRAFARM</v>
      </c>
      <c r="P127" s="146">
        <f t="shared" si="346"/>
        <v>235658.23</v>
      </c>
      <c r="Q127" s="161"/>
      <c r="R127" s="162">
        <f t="shared" si="347"/>
        <v>0</v>
      </c>
      <c r="S127" s="163"/>
      <c r="T127" s="164">
        <f t="shared" si="348"/>
        <v>235658.23</v>
      </c>
      <c r="U127" s="165"/>
      <c r="V127" s="173"/>
      <c r="W127" s="167">
        <f t="shared" si="349"/>
        <v>235658.23</v>
      </c>
      <c r="X127" s="168" t="str">
        <f t="shared" si="350"/>
        <v>OK</v>
      </c>
      <c r="Y127" s="224">
        <f t="shared" si="351"/>
        <v>235658.23</v>
      </c>
      <c r="AA127" s="231"/>
      <c r="AB127" s="247" t="s">
        <v>192</v>
      </c>
      <c r="AC127" s="233"/>
      <c r="AD127" s="234"/>
      <c r="AE127" s="235"/>
      <c r="AF127" s="270"/>
      <c r="AG127" s="302">
        <f t="shared" si="352"/>
        <v>5189</v>
      </c>
      <c r="AH127" s="303">
        <f t="shared" si="353"/>
        <v>42643</v>
      </c>
      <c r="AI127" s="304">
        <f t="shared" si="354"/>
        <v>235658.23</v>
      </c>
      <c r="AJ127" s="305">
        <f t="shared" si="355"/>
        <v>235658.23</v>
      </c>
      <c r="AK127" s="306">
        <f t="shared" si="356"/>
        <v>0</v>
      </c>
      <c r="AL127" s="307">
        <f t="shared" si="357"/>
        <v>0</v>
      </c>
      <c r="AM127" s="308">
        <f t="shared" si="242"/>
        <v>0</v>
      </c>
      <c r="AN127" s="309">
        <f>T127:T128</f>
        <v>235658.23</v>
      </c>
      <c r="AO127" s="338">
        <f t="shared" si="243"/>
        <v>0</v>
      </c>
      <c r="AP127" s="339">
        <f t="shared" si="358"/>
        <v>235658.23</v>
      </c>
      <c r="AQ127" s="168" t="str">
        <f t="shared" si="359"/>
        <v>OK</v>
      </c>
      <c r="AR127" s="168" t="str">
        <f t="shared" si="360"/>
        <v>OK</v>
      </c>
      <c r="AS127" s="231">
        <f t="shared" si="188"/>
        <v>117</v>
      </c>
      <c r="AT127" s="336" t="str">
        <f t="shared" si="361"/>
        <v>EPHEDRAFARM</v>
      </c>
      <c r="AU127" s="337"/>
      <c r="AV127" s="337"/>
      <c r="AW127" s="368"/>
      <c r="AX127" s="369"/>
      <c r="AY127" s="395"/>
      <c r="AZ127" s="294">
        <f t="shared" si="362"/>
        <v>5189</v>
      </c>
      <c r="BA127" s="529">
        <f t="shared" si="363"/>
        <v>42643</v>
      </c>
      <c r="BB127" s="530">
        <f t="shared" si="364"/>
        <v>0</v>
      </c>
      <c r="BC127" s="531">
        <f t="shared" si="365"/>
        <v>0</v>
      </c>
    </row>
    <row r="128" spans="1:55" s="5" customFormat="1" ht="12.75">
      <c r="A128" s="41">
        <f t="shared" si="208"/>
        <v>118</v>
      </c>
      <c r="B128" s="63" t="str">
        <f t="shared" si="325"/>
        <v>EPHEDRAFARM</v>
      </c>
      <c r="C128" s="74"/>
      <c r="D128" s="104"/>
      <c r="E128" s="105"/>
      <c r="F128" s="106"/>
      <c r="G128" s="50"/>
      <c r="H128" s="50"/>
      <c r="I128" s="126"/>
      <c r="J128" s="128"/>
      <c r="K128" s="128"/>
      <c r="L128" s="128"/>
      <c r="M128" s="128"/>
      <c r="N128" s="129"/>
      <c r="O128" s="63" t="str">
        <f t="shared" si="345"/>
        <v>EPHEDRAFARM</v>
      </c>
      <c r="P128" s="122">
        <f t="shared" si="346"/>
        <v>0</v>
      </c>
      <c r="Q128" s="161"/>
      <c r="R128" s="162">
        <f t="shared" si="347"/>
        <v>0</v>
      </c>
      <c r="S128" s="163"/>
      <c r="T128" s="164">
        <f t="shared" si="348"/>
        <v>0</v>
      </c>
      <c r="U128" s="165"/>
      <c r="V128" s="173"/>
      <c r="W128" s="167">
        <f t="shared" si="349"/>
        <v>0</v>
      </c>
      <c r="X128" s="168" t="str">
        <f t="shared" si="350"/>
        <v>OK</v>
      </c>
      <c r="Y128" s="224">
        <f t="shared" si="351"/>
        <v>0</v>
      </c>
      <c r="AA128" s="231"/>
      <c r="AB128" s="247" t="s">
        <v>192</v>
      </c>
      <c r="AC128" s="233"/>
      <c r="AD128" s="234"/>
      <c r="AE128" s="235"/>
      <c r="AF128" s="270"/>
      <c r="AG128" s="302">
        <f t="shared" si="352"/>
        <v>0</v>
      </c>
      <c r="AH128" s="303" t="str">
        <f t="shared" si="353"/>
        <v>0</v>
      </c>
      <c r="AI128" s="304">
        <f t="shared" si="354"/>
        <v>0</v>
      </c>
      <c r="AJ128" s="305">
        <f t="shared" si="355"/>
        <v>0</v>
      </c>
      <c r="AK128" s="306">
        <f t="shared" si="356"/>
        <v>0</v>
      </c>
      <c r="AL128" s="307">
        <f t="shared" si="357"/>
        <v>0</v>
      </c>
      <c r="AM128" s="308">
        <f t="shared" si="242"/>
        <v>0</v>
      </c>
      <c r="AN128" s="309">
        <f aca="true" t="shared" si="369" ref="AN128:AN132">T128:T128</f>
        <v>0</v>
      </c>
      <c r="AO128" s="338">
        <f t="shared" si="243"/>
        <v>0</v>
      </c>
      <c r="AP128" s="339">
        <f t="shared" si="358"/>
        <v>0</v>
      </c>
      <c r="AQ128" s="168" t="str">
        <f t="shared" si="359"/>
        <v>OK</v>
      </c>
      <c r="AR128" s="168" t="str">
        <f t="shared" si="360"/>
        <v>OK</v>
      </c>
      <c r="AS128" s="231">
        <f aca="true" t="shared" si="370" ref="AS128:AS193">A128</f>
        <v>118</v>
      </c>
      <c r="AT128" s="336" t="str">
        <f t="shared" si="361"/>
        <v>EPHEDRAFARM</v>
      </c>
      <c r="AU128" s="337"/>
      <c r="AV128" s="337"/>
      <c r="AW128" s="368"/>
      <c r="AX128" s="369"/>
      <c r="AY128" s="395"/>
      <c r="AZ128" s="302">
        <f t="shared" si="362"/>
        <v>0</v>
      </c>
      <c r="BA128" s="371" t="str">
        <f t="shared" si="363"/>
        <v>0</v>
      </c>
      <c r="BB128" s="372">
        <f t="shared" si="364"/>
        <v>0</v>
      </c>
      <c r="BC128" s="373">
        <f t="shared" si="365"/>
        <v>0</v>
      </c>
    </row>
    <row r="129" spans="1:55" s="6" customFormat="1" ht="13.5">
      <c r="A129" s="41">
        <f t="shared" si="208"/>
        <v>119</v>
      </c>
      <c r="B129" s="83" t="str">
        <f aca="true" t="shared" si="371" ref="B129:B146">AB129</f>
        <v>TOTAL EPHEDRAFARM</v>
      </c>
      <c r="C129" s="84"/>
      <c r="D129" s="85"/>
      <c r="E129" s="86"/>
      <c r="F129" s="87">
        <f aca="true" t="shared" si="372" ref="F129:U129">SUM(F127:F128)</f>
        <v>229530.35</v>
      </c>
      <c r="G129" s="87">
        <f t="shared" si="372"/>
        <v>2092.4</v>
      </c>
      <c r="H129" s="87">
        <f t="shared" si="372"/>
        <v>687.96</v>
      </c>
      <c r="I129" s="135">
        <f t="shared" si="372"/>
        <v>2923.01</v>
      </c>
      <c r="J129" s="135">
        <f t="shared" si="372"/>
        <v>0</v>
      </c>
      <c r="K129" s="135">
        <f t="shared" si="372"/>
        <v>0</v>
      </c>
      <c r="L129" s="135">
        <f t="shared" si="372"/>
        <v>0</v>
      </c>
      <c r="M129" s="135">
        <f t="shared" si="372"/>
        <v>0</v>
      </c>
      <c r="N129" s="136">
        <f t="shared" si="372"/>
        <v>424.51</v>
      </c>
      <c r="O129" s="83" t="str">
        <f t="shared" si="345"/>
        <v>TOTAL EPHEDRAFARM</v>
      </c>
      <c r="P129" s="125">
        <f t="shared" si="372"/>
        <v>235658.23</v>
      </c>
      <c r="Q129" s="149">
        <f t="shared" si="372"/>
        <v>0</v>
      </c>
      <c r="R129" s="149">
        <f t="shared" si="372"/>
        <v>0</v>
      </c>
      <c r="S129" s="149">
        <f t="shared" si="372"/>
        <v>0</v>
      </c>
      <c r="T129" s="169">
        <f t="shared" si="372"/>
        <v>235658.23</v>
      </c>
      <c r="U129" s="170">
        <f t="shared" si="372"/>
        <v>0</v>
      </c>
      <c r="V129" s="171"/>
      <c r="W129" s="172">
        <f>SUM(W127:W128)</f>
        <v>235658.23</v>
      </c>
      <c r="X129" s="168" t="str">
        <f t="shared" si="350"/>
        <v>OK</v>
      </c>
      <c r="Y129" s="224">
        <f t="shared" si="351"/>
        <v>235658.23</v>
      </c>
      <c r="AA129" s="231"/>
      <c r="AB129" s="248" t="s">
        <v>193</v>
      </c>
      <c r="AC129" s="249"/>
      <c r="AD129" s="250"/>
      <c r="AE129" s="251"/>
      <c r="AF129" s="252"/>
      <c r="AG129" s="316"/>
      <c r="AH129" s="317"/>
      <c r="AI129" s="318">
        <f aca="true" t="shared" si="373" ref="AI129:AL129">SUM(AI127:AI128)</f>
        <v>235658.23</v>
      </c>
      <c r="AJ129" s="318">
        <f t="shared" si="373"/>
        <v>235658.23</v>
      </c>
      <c r="AK129" s="318">
        <f t="shared" si="373"/>
        <v>0</v>
      </c>
      <c r="AL129" s="319">
        <f t="shared" si="373"/>
        <v>0</v>
      </c>
      <c r="AM129" s="320">
        <f t="shared" si="242"/>
        <v>0</v>
      </c>
      <c r="AN129" s="321">
        <f t="shared" si="369"/>
        <v>235658.23</v>
      </c>
      <c r="AO129" s="346">
        <f t="shared" si="243"/>
        <v>0</v>
      </c>
      <c r="AP129" s="347">
        <f>SUM(AP127:AP128)</f>
        <v>235658.23</v>
      </c>
      <c r="AQ129" s="168" t="str">
        <f t="shared" si="359"/>
        <v>OK</v>
      </c>
      <c r="AR129" s="168" t="str">
        <f t="shared" si="360"/>
        <v>OK</v>
      </c>
      <c r="AS129" s="231">
        <f t="shared" si="370"/>
        <v>119</v>
      </c>
      <c r="AT129" s="348" t="str">
        <f t="shared" si="361"/>
        <v>TOTAL EPHEDRAFARM</v>
      </c>
      <c r="AU129" s="352"/>
      <c r="AV129" s="352"/>
      <c r="AW129" s="391"/>
      <c r="AX129" s="392"/>
      <c r="AY129" s="385"/>
      <c r="AZ129" s="310"/>
      <c r="BA129" s="377"/>
      <c r="BB129" s="386">
        <f t="shared" si="364"/>
        <v>0</v>
      </c>
      <c r="BC129" s="387">
        <f t="shared" si="365"/>
        <v>0</v>
      </c>
    </row>
    <row r="130" spans="1:55" s="5" customFormat="1" ht="12.75">
      <c r="A130" s="41">
        <f t="shared" si="208"/>
        <v>120</v>
      </c>
      <c r="B130" s="63" t="str">
        <f t="shared" si="371"/>
        <v>FARMADOR</v>
      </c>
      <c r="C130" s="48" t="s">
        <v>66</v>
      </c>
      <c r="D130" s="48">
        <v>63</v>
      </c>
      <c r="E130" s="49">
        <v>42643</v>
      </c>
      <c r="F130" s="50"/>
      <c r="G130" s="51">
        <v>2250.59</v>
      </c>
      <c r="H130" s="61"/>
      <c r="I130" s="150"/>
      <c r="J130" s="150"/>
      <c r="K130" s="150"/>
      <c r="L130" s="150"/>
      <c r="M130" s="150"/>
      <c r="N130" s="151"/>
      <c r="O130" s="63" t="str">
        <f t="shared" si="345"/>
        <v>FARMADOR</v>
      </c>
      <c r="P130" s="146">
        <f aca="true" t="shared" si="374" ref="P130:P134">SUM(F130:N130)</f>
        <v>2250.59</v>
      </c>
      <c r="Q130" s="161"/>
      <c r="R130" s="162">
        <f aca="true" t="shared" si="375" ref="R130:R134">IF(P130-Q130-S130&gt;Y130,P130-Q130-S130-Y130,0)</f>
        <v>0</v>
      </c>
      <c r="S130" s="163"/>
      <c r="T130" s="164">
        <f aca="true" t="shared" si="376" ref="T130:T134">W130-U130</f>
        <v>2250.59</v>
      </c>
      <c r="U130" s="165"/>
      <c r="V130" s="173"/>
      <c r="W130" s="167">
        <f aca="true" t="shared" si="377" ref="W130:W134">P130-Q130-R130-S130</f>
        <v>2250.59</v>
      </c>
      <c r="X130" s="168" t="str">
        <f t="shared" si="350"/>
        <v>OK</v>
      </c>
      <c r="Y130" s="224">
        <f t="shared" si="351"/>
        <v>2250.59</v>
      </c>
      <c r="AA130" s="231"/>
      <c r="AB130" s="247" t="s">
        <v>194</v>
      </c>
      <c r="AC130" s="233"/>
      <c r="AD130" s="268"/>
      <c r="AE130" s="269"/>
      <c r="AF130" s="270"/>
      <c r="AG130" s="302">
        <f aca="true" t="shared" si="378" ref="AG130:AG134">D130</f>
        <v>63</v>
      </c>
      <c r="AH130" s="303">
        <f aca="true" t="shared" si="379" ref="AH130:AH134">IF(E130=0,"0",E130)</f>
        <v>42643</v>
      </c>
      <c r="AI130" s="304">
        <f aca="true" t="shared" si="380" ref="AI130:AI134">P130</f>
        <v>2250.59</v>
      </c>
      <c r="AJ130" s="305">
        <f aca="true" t="shared" si="381" ref="AJ130:AJ134">AI130-AK130</f>
        <v>2250.59</v>
      </c>
      <c r="AK130" s="306">
        <f aca="true" t="shared" si="382" ref="AK130:AK134">S130</f>
        <v>0</v>
      </c>
      <c r="AL130" s="307">
        <f aca="true" t="shared" si="383" ref="AL130:AL134">Q130+R130</f>
        <v>0</v>
      </c>
      <c r="AM130" s="308">
        <f t="shared" si="242"/>
        <v>0</v>
      </c>
      <c r="AN130" s="309">
        <f>T130:T131</f>
        <v>2250.59</v>
      </c>
      <c r="AO130" s="338">
        <f t="shared" si="243"/>
        <v>0</v>
      </c>
      <c r="AP130" s="339">
        <f aca="true" t="shared" si="384" ref="AP130:AP134">AJ130-AL130</f>
        <v>2250.59</v>
      </c>
      <c r="AQ130" s="168" t="str">
        <f t="shared" si="359"/>
        <v>OK</v>
      </c>
      <c r="AR130" s="168" t="str">
        <f t="shared" si="360"/>
        <v>OK</v>
      </c>
      <c r="AS130" s="231">
        <f t="shared" si="370"/>
        <v>120</v>
      </c>
      <c r="AT130" s="336" t="str">
        <f t="shared" si="361"/>
        <v>FARMADOR</v>
      </c>
      <c r="AU130" s="337"/>
      <c r="AV130" s="337"/>
      <c r="AW130" s="393"/>
      <c r="AX130" s="394"/>
      <c r="AY130" s="395"/>
      <c r="AZ130" s="294">
        <f aca="true" t="shared" si="385" ref="AZ130:AZ134">D130</f>
        <v>63</v>
      </c>
      <c r="BA130" s="529">
        <f aca="true" t="shared" si="386" ref="BA130:BA134">IF(E130=0,"0",E130)</f>
        <v>42643</v>
      </c>
      <c r="BB130" s="530">
        <f t="shared" si="364"/>
        <v>0</v>
      </c>
      <c r="BC130" s="531">
        <f t="shared" si="365"/>
        <v>0</v>
      </c>
    </row>
    <row r="131" spans="1:55" s="5" customFormat="1" ht="12.75">
      <c r="A131" s="41">
        <f t="shared" si="208"/>
        <v>121</v>
      </c>
      <c r="B131" s="63" t="str">
        <f t="shared" si="371"/>
        <v>FARMADOR</v>
      </c>
      <c r="C131" s="74"/>
      <c r="D131" s="104"/>
      <c r="E131" s="105"/>
      <c r="F131" s="106"/>
      <c r="G131" s="50"/>
      <c r="H131" s="50"/>
      <c r="I131" s="126"/>
      <c r="J131" s="128"/>
      <c r="K131" s="128"/>
      <c r="L131" s="128"/>
      <c r="M131" s="128"/>
      <c r="N131" s="129"/>
      <c r="O131" s="63" t="str">
        <f t="shared" si="345"/>
        <v>FARMADOR</v>
      </c>
      <c r="P131" s="122">
        <f t="shared" si="374"/>
        <v>0</v>
      </c>
      <c r="Q131" s="161"/>
      <c r="R131" s="162">
        <f t="shared" si="375"/>
        <v>0</v>
      </c>
      <c r="S131" s="163"/>
      <c r="T131" s="164">
        <f t="shared" si="376"/>
        <v>0</v>
      </c>
      <c r="U131" s="165"/>
      <c r="V131" s="173"/>
      <c r="W131" s="167">
        <f t="shared" si="377"/>
        <v>0</v>
      </c>
      <c r="X131" s="168" t="str">
        <f t="shared" si="350"/>
        <v>OK</v>
      </c>
      <c r="Y131" s="224">
        <f t="shared" si="351"/>
        <v>0</v>
      </c>
      <c r="AA131" s="231"/>
      <c r="AB131" s="247" t="s">
        <v>194</v>
      </c>
      <c r="AC131" s="233"/>
      <c r="AD131" s="268"/>
      <c r="AE131" s="269"/>
      <c r="AF131" s="270"/>
      <c r="AG131" s="302">
        <f t="shared" si="378"/>
        <v>0</v>
      </c>
      <c r="AH131" s="303" t="str">
        <f t="shared" si="379"/>
        <v>0</v>
      </c>
      <c r="AI131" s="304">
        <f t="shared" si="380"/>
        <v>0</v>
      </c>
      <c r="AJ131" s="305">
        <f t="shared" si="381"/>
        <v>0</v>
      </c>
      <c r="AK131" s="306">
        <f t="shared" si="382"/>
        <v>0</v>
      </c>
      <c r="AL131" s="307">
        <f t="shared" si="383"/>
        <v>0</v>
      </c>
      <c r="AM131" s="308">
        <f t="shared" si="242"/>
        <v>0</v>
      </c>
      <c r="AN131" s="309">
        <f t="shared" si="369"/>
        <v>0</v>
      </c>
      <c r="AO131" s="338">
        <f t="shared" si="243"/>
        <v>0</v>
      </c>
      <c r="AP131" s="339">
        <f t="shared" si="384"/>
        <v>0</v>
      </c>
      <c r="AQ131" s="168" t="str">
        <f t="shared" si="359"/>
        <v>OK</v>
      </c>
      <c r="AR131" s="168" t="str">
        <f t="shared" si="360"/>
        <v>OK</v>
      </c>
      <c r="AS131" s="231">
        <f t="shared" si="370"/>
        <v>121</v>
      </c>
      <c r="AT131" s="336" t="str">
        <f t="shared" si="361"/>
        <v>FARMADOR</v>
      </c>
      <c r="AU131" s="337"/>
      <c r="AV131" s="337"/>
      <c r="AW131" s="393"/>
      <c r="AX131" s="394"/>
      <c r="AY131" s="395"/>
      <c r="AZ131" s="302">
        <f t="shared" si="385"/>
        <v>0</v>
      </c>
      <c r="BA131" s="371" t="str">
        <f t="shared" si="386"/>
        <v>0</v>
      </c>
      <c r="BB131" s="372">
        <f t="shared" si="364"/>
        <v>0</v>
      </c>
      <c r="BC131" s="373">
        <f t="shared" si="365"/>
        <v>0</v>
      </c>
    </row>
    <row r="132" spans="1:55" s="6" customFormat="1" ht="13.5">
      <c r="A132" s="41">
        <f t="shared" si="208"/>
        <v>122</v>
      </c>
      <c r="B132" s="83" t="str">
        <f t="shared" si="371"/>
        <v>TOTAL FARMADOR</v>
      </c>
      <c r="C132" s="84"/>
      <c r="D132" s="85"/>
      <c r="E132" s="86"/>
      <c r="F132" s="87">
        <f aca="true" t="shared" si="387" ref="F132:U132">SUM(F130:F131)</f>
        <v>0</v>
      </c>
      <c r="G132" s="87">
        <f t="shared" si="387"/>
        <v>2250.59</v>
      </c>
      <c r="H132" s="87">
        <f t="shared" si="387"/>
        <v>0</v>
      </c>
      <c r="I132" s="135">
        <f t="shared" si="387"/>
        <v>0</v>
      </c>
      <c r="J132" s="135">
        <f t="shared" si="387"/>
        <v>0</v>
      </c>
      <c r="K132" s="135">
        <f t="shared" si="387"/>
        <v>0</v>
      </c>
      <c r="L132" s="135">
        <f t="shared" si="387"/>
        <v>0</v>
      </c>
      <c r="M132" s="135">
        <f t="shared" si="387"/>
        <v>0</v>
      </c>
      <c r="N132" s="136">
        <f t="shared" si="387"/>
        <v>0</v>
      </c>
      <c r="O132" s="83" t="str">
        <f t="shared" si="345"/>
        <v>TOTAL FARMADOR</v>
      </c>
      <c r="P132" s="125">
        <f t="shared" si="387"/>
        <v>2250.59</v>
      </c>
      <c r="Q132" s="149">
        <f t="shared" si="387"/>
        <v>0</v>
      </c>
      <c r="R132" s="149">
        <f t="shared" si="387"/>
        <v>0</v>
      </c>
      <c r="S132" s="149">
        <f t="shared" si="387"/>
        <v>0</v>
      </c>
      <c r="T132" s="169">
        <f t="shared" si="387"/>
        <v>2250.59</v>
      </c>
      <c r="U132" s="170">
        <f t="shared" si="387"/>
        <v>0</v>
      </c>
      <c r="V132" s="171"/>
      <c r="W132" s="172">
        <f>SUM(W130:W131)</f>
        <v>2250.59</v>
      </c>
      <c r="X132" s="168" t="str">
        <f t="shared" si="350"/>
        <v>OK</v>
      </c>
      <c r="Y132" s="224">
        <f t="shared" si="351"/>
        <v>2250.59</v>
      </c>
      <c r="AA132" s="231"/>
      <c r="AB132" s="248" t="s">
        <v>195</v>
      </c>
      <c r="AC132" s="249"/>
      <c r="AD132" s="250"/>
      <c r="AE132" s="251"/>
      <c r="AF132" s="252"/>
      <c r="AG132" s="316"/>
      <c r="AH132" s="317"/>
      <c r="AI132" s="318">
        <f aca="true" t="shared" si="388" ref="AI132:AL132">SUM(AI130:AI131)</f>
        <v>2250.59</v>
      </c>
      <c r="AJ132" s="318">
        <f t="shared" si="388"/>
        <v>2250.59</v>
      </c>
      <c r="AK132" s="318">
        <f t="shared" si="388"/>
        <v>0</v>
      </c>
      <c r="AL132" s="319">
        <f t="shared" si="388"/>
        <v>0</v>
      </c>
      <c r="AM132" s="320">
        <f t="shared" si="242"/>
        <v>0</v>
      </c>
      <c r="AN132" s="321">
        <f t="shared" si="369"/>
        <v>2250.59</v>
      </c>
      <c r="AO132" s="346">
        <f t="shared" si="243"/>
        <v>0</v>
      </c>
      <c r="AP132" s="347">
        <f>SUM(AP130:AP131)</f>
        <v>2250.59</v>
      </c>
      <c r="AQ132" s="168" t="str">
        <f t="shared" si="359"/>
        <v>OK</v>
      </c>
      <c r="AR132" s="168" t="str">
        <f t="shared" si="360"/>
        <v>OK</v>
      </c>
      <c r="AS132" s="231">
        <f t="shared" si="370"/>
        <v>122</v>
      </c>
      <c r="AT132" s="348" t="str">
        <f t="shared" si="361"/>
        <v>TOTAL FARMADOR</v>
      </c>
      <c r="AU132" s="352"/>
      <c r="AV132" s="352"/>
      <c r="AW132" s="391"/>
      <c r="AX132" s="392"/>
      <c r="AY132" s="385"/>
      <c r="AZ132" s="310"/>
      <c r="BA132" s="377"/>
      <c r="BB132" s="386">
        <f t="shared" si="364"/>
        <v>0</v>
      </c>
      <c r="BC132" s="387">
        <f t="shared" si="365"/>
        <v>0</v>
      </c>
    </row>
    <row r="133" spans="1:55" s="5" customFormat="1" ht="12.75">
      <c r="A133" s="41">
        <f t="shared" si="208"/>
        <v>123</v>
      </c>
      <c r="B133" s="63" t="str">
        <f t="shared" si="371"/>
        <v>FARMAVIS</v>
      </c>
      <c r="C133" s="48" t="s">
        <v>196</v>
      </c>
      <c r="D133" s="48">
        <v>617</v>
      </c>
      <c r="E133" s="49">
        <v>42643</v>
      </c>
      <c r="F133" s="50"/>
      <c r="G133" s="51">
        <v>1415.61</v>
      </c>
      <c r="H133" s="52">
        <v>5885.27</v>
      </c>
      <c r="I133" s="52">
        <v>29547.88</v>
      </c>
      <c r="J133" s="52"/>
      <c r="K133" s="52"/>
      <c r="L133" s="150"/>
      <c r="M133" s="150"/>
      <c r="N133" s="151"/>
      <c r="O133" s="63" t="str">
        <f t="shared" si="345"/>
        <v>FARMAVIS</v>
      </c>
      <c r="P133" s="146">
        <f t="shared" si="374"/>
        <v>36848.76</v>
      </c>
      <c r="Q133" s="161"/>
      <c r="R133" s="162">
        <f t="shared" si="375"/>
        <v>0</v>
      </c>
      <c r="S133" s="163"/>
      <c r="T133" s="164">
        <f t="shared" si="376"/>
        <v>36848.76</v>
      </c>
      <c r="U133" s="165"/>
      <c r="V133" s="173"/>
      <c r="W133" s="167">
        <f t="shared" si="377"/>
        <v>36848.76</v>
      </c>
      <c r="X133" s="168" t="str">
        <f t="shared" si="350"/>
        <v>OK</v>
      </c>
      <c r="Y133" s="224">
        <f t="shared" si="351"/>
        <v>36848.76</v>
      </c>
      <c r="AA133" s="231"/>
      <c r="AB133" s="247" t="s">
        <v>197</v>
      </c>
      <c r="AC133" s="233"/>
      <c r="AD133" s="234"/>
      <c r="AE133" s="235"/>
      <c r="AF133" s="270"/>
      <c r="AG133" s="302">
        <f t="shared" si="378"/>
        <v>617</v>
      </c>
      <c r="AH133" s="303">
        <f t="shared" si="379"/>
        <v>42643</v>
      </c>
      <c r="AI133" s="304">
        <f t="shared" si="380"/>
        <v>36848.76</v>
      </c>
      <c r="AJ133" s="305">
        <f t="shared" si="381"/>
        <v>36848.76</v>
      </c>
      <c r="AK133" s="306">
        <f t="shared" si="382"/>
        <v>0</v>
      </c>
      <c r="AL133" s="307">
        <f t="shared" si="383"/>
        <v>0</v>
      </c>
      <c r="AM133" s="308">
        <f t="shared" si="242"/>
        <v>0</v>
      </c>
      <c r="AN133" s="309">
        <f>T133:T134</f>
        <v>36848.76</v>
      </c>
      <c r="AO133" s="338">
        <f t="shared" si="243"/>
        <v>0</v>
      </c>
      <c r="AP133" s="339">
        <f t="shared" si="384"/>
        <v>36848.76</v>
      </c>
      <c r="AQ133" s="168" t="str">
        <f t="shared" si="359"/>
        <v>OK</v>
      </c>
      <c r="AR133" s="168" t="str">
        <f t="shared" si="360"/>
        <v>OK</v>
      </c>
      <c r="AS133" s="231">
        <f t="shared" si="370"/>
        <v>123</v>
      </c>
      <c r="AT133" s="336" t="str">
        <f t="shared" si="361"/>
        <v>FARMAVIS</v>
      </c>
      <c r="AU133" s="337"/>
      <c r="AV133" s="337"/>
      <c r="AW133" s="368"/>
      <c r="AX133" s="369"/>
      <c r="AY133" s="395"/>
      <c r="AZ133" s="294">
        <f t="shared" si="385"/>
        <v>617</v>
      </c>
      <c r="BA133" s="529">
        <f t="shared" si="386"/>
        <v>42643</v>
      </c>
      <c r="BB133" s="530">
        <f t="shared" si="364"/>
        <v>0</v>
      </c>
      <c r="BC133" s="531">
        <f t="shared" si="365"/>
        <v>0</v>
      </c>
    </row>
    <row r="134" spans="1:55" s="5" customFormat="1" ht="12.75">
      <c r="A134" s="41">
        <f t="shared" si="208"/>
        <v>124</v>
      </c>
      <c r="B134" s="63" t="str">
        <f t="shared" si="371"/>
        <v>FARMAVIS</v>
      </c>
      <c r="C134" s="74"/>
      <c r="D134" s="104"/>
      <c r="E134" s="105"/>
      <c r="F134" s="106"/>
      <c r="G134" s="50"/>
      <c r="H134" s="50"/>
      <c r="I134" s="126"/>
      <c r="J134" s="128"/>
      <c r="K134" s="128"/>
      <c r="L134" s="128"/>
      <c r="M134" s="128"/>
      <c r="N134" s="129"/>
      <c r="O134" s="63" t="str">
        <f t="shared" si="345"/>
        <v>FARMAVIS</v>
      </c>
      <c r="P134" s="122">
        <f t="shared" si="374"/>
        <v>0</v>
      </c>
      <c r="Q134" s="161"/>
      <c r="R134" s="162">
        <f t="shared" si="375"/>
        <v>0</v>
      </c>
      <c r="S134" s="163"/>
      <c r="T134" s="164">
        <f t="shared" si="376"/>
        <v>0</v>
      </c>
      <c r="U134" s="165"/>
      <c r="V134" s="173"/>
      <c r="W134" s="167">
        <f t="shared" si="377"/>
        <v>0</v>
      </c>
      <c r="X134" s="168" t="str">
        <f t="shared" si="350"/>
        <v>OK</v>
      </c>
      <c r="Y134" s="224">
        <f t="shared" si="351"/>
        <v>0</v>
      </c>
      <c r="AA134" s="231"/>
      <c r="AB134" s="247" t="s">
        <v>197</v>
      </c>
      <c r="AC134" s="233"/>
      <c r="AD134" s="234"/>
      <c r="AE134" s="235"/>
      <c r="AF134" s="270"/>
      <c r="AG134" s="302">
        <f t="shared" si="378"/>
        <v>0</v>
      </c>
      <c r="AH134" s="303" t="str">
        <f t="shared" si="379"/>
        <v>0</v>
      </c>
      <c r="AI134" s="304">
        <f t="shared" si="380"/>
        <v>0</v>
      </c>
      <c r="AJ134" s="305">
        <f t="shared" si="381"/>
        <v>0</v>
      </c>
      <c r="AK134" s="306">
        <f t="shared" si="382"/>
        <v>0</v>
      </c>
      <c r="AL134" s="307">
        <f t="shared" si="383"/>
        <v>0</v>
      </c>
      <c r="AM134" s="308">
        <f t="shared" si="242"/>
        <v>0</v>
      </c>
      <c r="AN134" s="309">
        <f aca="true" t="shared" si="389" ref="AN134:AN137">T134:T134</f>
        <v>0</v>
      </c>
      <c r="AO134" s="338">
        <f t="shared" si="243"/>
        <v>0</v>
      </c>
      <c r="AP134" s="339">
        <f t="shared" si="384"/>
        <v>0</v>
      </c>
      <c r="AQ134" s="168" t="str">
        <f t="shared" si="359"/>
        <v>OK</v>
      </c>
      <c r="AR134" s="168" t="str">
        <f t="shared" si="360"/>
        <v>OK</v>
      </c>
      <c r="AS134" s="231">
        <f t="shared" si="370"/>
        <v>124</v>
      </c>
      <c r="AT134" s="336" t="str">
        <f t="shared" si="361"/>
        <v>FARMAVIS</v>
      </c>
      <c r="AU134" s="337"/>
      <c r="AV134" s="337"/>
      <c r="AW134" s="368"/>
      <c r="AX134" s="369"/>
      <c r="AY134" s="395"/>
      <c r="AZ134" s="302">
        <f t="shared" si="385"/>
        <v>0</v>
      </c>
      <c r="BA134" s="371" t="str">
        <f t="shared" si="386"/>
        <v>0</v>
      </c>
      <c r="BB134" s="372">
        <f t="shared" si="364"/>
        <v>0</v>
      </c>
      <c r="BC134" s="373">
        <f t="shared" si="365"/>
        <v>0</v>
      </c>
    </row>
    <row r="135" spans="1:55" s="6" customFormat="1" ht="13.5">
      <c r="A135" s="41">
        <f t="shared" si="208"/>
        <v>125</v>
      </c>
      <c r="B135" s="83" t="str">
        <f t="shared" si="371"/>
        <v>TOTAL FARMAVIS</v>
      </c>
      <c r="C135" s="84"/>
      <c r="D135" s="85"/>
      <c r="E135" s="86"/>
      <c r="F135" s="87">
        <f aca="true" t="shared" si="390" ref="F135:U135">SUM(F133:F134)</f>
        <v>0</v>
      </c>
      <c r="G135" s="87">
        <f t="shared" si="390"/>
        <v>1415.61</v>
      </c>
      <c r="H135" s="87">
        <f t="shared" si="390"/>
        <v>5885.27</v>
      </c>
      <c r="I135" s="135">
        <f t="shared" si="390"/>
        <v>29547.88</v>
      </c>
      <c r="J135" s="135">
        <f t="shared" si="390"/>
        <v>0</v>
      </c>
      <c r="K135" s="135">
        <f t="shared" si="390"/>
        <v>0</v>
      </c>
      <c r="L135" s="135">
        <f t="shared" si="390"/>
        <v>0</v>
      </c>
      <c r="M135" s="135">
        <f t="shared" si="390"/>
        <v>0</v>
      </c>
      <c r="N135" s="136">
        <f t="shared" si="390"/>
        <v>0</v>
      </c>
      <c r="O135" s="83" t="str">
        <f t="shared" si="345"/>
        <v>TOTAL FARMAVIS</v>
      </c>
      <c r="P135" s="125">
        <f t="shared" si="390"/>
        <v>36848.76</v>
      </c>
      <c r="Q135" s="149">
        <f t="shared" si="390"/>
        <v>0</v>
      </c>
      <c r="R135" s="149">
        <f t="shared" si="390"/>
        <v>0</v>
      </c>
      <c r="S135" s="149">
        <f t="shared" si="390"/>
        <v>0</v>
      </c>
      <c r="T135" s="169">
        <f t="shared" si="390"/>
        <v>36848.76</v>
      </c>
      <c r="U135" s="170">
        <f t="shared" si="390"/>
        <v>0</v>
      </c>
      <c r="V135" s="171"/>
      <c r="W135" s="172">
        <f>SUM(W133:W134)</f>
        <v>36848.76</v>
      </c>
      <c r="X135" s="168" t="str">
        <f t="shared" si="350"/>
        <v>OK</v>
      </c>
      <c r="Y135" s="224">
        <f t="shared" si="351"/>
        <v>36848.76</v>
      </c>
      <c r="AA135" s="231"/>
      <c r="AB135" s="248" t="s">
        <v>198</v>
      </c>
      <c r="AC135" s="249"/>
      <c r="AD135" s="250"/>
      <c r="AE135" s="251"/>
      <c r="AF135" s="252"/>
      <c r="AG135" s="316"/>
      <c r="AH135" s="317"/>
      <c r="AI135" s="318">
        <f aca="true" t="shared" si="391" ref="AI135:AL135">SUM(AI133:AI134)</f>
        <v>36848.76</v>
      </c>
      <c r="AJ135" s="318">
        <f t="shared" si="391"/>
        <v>36848.76</v>
      </c>
      <c r="AK135" s="318">
        <f t="shared" si="391"/>
        <v>0</v>
      </c>
      <c r="AL135" s="319">
        <f t="shared" si="391"/>
        <v>0</v>
      </c>
      <c r="AM135" s="320">
        <f t="shared" si="242"/>
        <v>0</v>
      </c>
      <c r="AN135" s="321">
        <f t="shared" si="389"/>
        <v>36848.76</v>
      </c>
      <c r="AO135" s="346">
        <f t="shared" si="243"/>
        <v>0</v>
      </c>
      <c r="AP135" s="347">
        <f>SUM(AP133:AP134)</f>
        <v>36848.76</v>
      </c>
      <c r="AQ135" s="168" t="str">
        <f t="shared" si="359"/>
        <v>OK</v>
      </c>
      <c r="AR135" s="168" t="str">
        <f t="shared" si="360"/>
        <v>OK</v>
      </c>
      <c r="AS135" s="231">
        <f t="shared" si="370"/>
        <v>125</v>
      </c>
      <c r="AT135" s="348" t="str">
        <f t="shared" si="361"/>
        <v>TOTAL FARMAVIS</v>
      </c>
      <c r="AU135" s="352"/>
      <c r="AV135" s="352"/>
      <c r="AW135" s="391"/>
      <c r="AX135" s="392"/>
      <c r="AY135" s="385"/>
      <c r="AZ135" s="310"/>
      <c r="BA135" s="377"/>
      <c r="BB135" s="386">
        <f t="shared" si="364"/>
        <v>0</v>
      </c>
      <c r="BC135" s="387">
        <f t="shared" si="365"/>
        <v>0</v>
      </c>
    </row>
    <row r="136" spans="1:55" s="5" customFormat="1" ht="12.75">
      <c r="A136" s="41">
        <f t="shared" si="208"/>
        <v>126</v>
      </c>
      <c r="B136" s="63" t="str">
        <f t="shared" si="371"/>
        <v>FIONA PHARM</v>
      </c>
      <c r="C136" s="48" t="s">
        <v>66</v>
      </c>
      <c r="D136" s="48">
        <v>772</v>
      </c>
      <c r="E136" s="49">
        <v>42643</v>
      </c>
      <c r="F136" s="50">
        <v>236.45</v>
      </c>
      <c r="G136" s="51">
        <v>216.29</v>
      </c>
      <c r="H136" s="52"/>
      <c r="I136" s="52">
        <v>329.6</v>
      </c>
      <c r="J136" s="150"/>
      <c r="K136" s="150"/>
      <c r="L136" s="150"/>
      <c r="M136" s="150"/>
      <c r="N136" s="151"/>
      <c r="O136" s="63" t="str">
        <f t="shared" si="345"/>
        <v>FIONA PHARM</v>
      </c>
      <c r="P136" s="146">
        <f aca="true" t="shared" si="392" ref="P136:P140">SUM(F136:N136)</f>
        <v>782.34</v>
      </c>
      <c r="Q136" s="161"/>
      <c r="R136" s="162">
        <f aca="true" t="shared" si="393" ref="R136:R140">IF(P136-Q136-S136&gt;Y136,P136-Q136-S136-Y136,0)</f>
        <v>0</v>
      </c>
      <c r="S136" s="163"/>
      <c r="T136" s="164">
        <f aca="true" t="shared" si="394" ref="T136:T140">W136-U136</f>
        <v>782.34</v>
      </c>
      <c r="U136" s="165"/>
      <c r="V136" s="173"/>
      <c r="W136" s="167">
        <f aca="true" t="shared" si="395" ref="W136:W140">P136-Q136-R136-S136</f>
        <v>782.34</v>
      </c>
      <c r="X136" s="168" t="str">
        <f t="shared" si="350"/>
        <v>OK</v>
      </c>
      <c r="Y136" s="224">
        <f t="shared" si="351"/>
        <v>782.34</v>
      </c>
      <c r="AA136" s="231"/>
      <c r="AB136" s="283" t="s">
        <v>199</v>
      </c>
      <c r="AC136" s="276"/>
      <c r="AD136" s="276"/>
      <c r="AE136" s="269"/>
      <c r="AF136" s="277"/>
      <c r="AG136" s="302">
        <f aca="true" t="shared" si="396" ref="AG136:AG140">D136</f>
        <v>772</v>
      </c>
      <c r="AH136" s="303">
        <f aca="true" t="shared" si="397" ref="AH136:AH140">IF(E136=0,"0",E136)</f>
        <v>42643</v>
      </c>
      <c r="AI136" s="304">
        <f aca="true" t="shared" si="398" ref="AI136:AI140">P136</f>
        <v>782.34</v>
      </c>
      <c r="AJ136" s="305">
        <f aca="true" t="shared" si="399" ref="AJ136:AJ140">AI136-AK136</f>
        <v>782.34</v>
      </c>
      <c r="AK136" s="306">
        <f aca="true" t="shared" si="400" ref="AK136:AK140">S136</f>
        <v>0</v>
      </c>
      <c r="AL136" s="307">
        <f aca="true" t="shared" si="401" ref="AL136:AL140">Q136+R136</f>
        <v>0</v>
      </c>
      <c r="AM136" s="308">
        <f t="shared" si="242"/>
        <v>0</v>
      </c>
      <c r="AN136" s="309">
        <f>T136:T137</f>
        <v>782.34</v>
      </c>
      <c r="AO136" s="338">
        <f t="shared" si="243"/>
        <v>0</v>
      </c>
      <c r="AP136" s="339">
        <f aca="true" t="shared" si="402" ref="AP136:AP140">AJ136-AL136</f>
        <v>782.34</v>
      </c>
      <c r="AQ136" s="168" t="str">
        <f t="shared" si="359"/>
        <v>OK</v>
      </c>
      <c r="AR136" s="168" t="str">
        <f t="shared" si="360"/>
        <v>OK</v>
      </c>
      <c r="AS136" s="231">
        <f t="shared" si="370"/>
        <v>126</v>
      </c>
      <c r="AT136" s="336" t="str">
        <f t="shared" si="361"/>
        <v>FIONA PHARM</v>
      </c>
      <c r="AU136" s="337"/>
      <c r="AV136" s="337"/>
      <c r="AW136" s="368"/>
      <c r="AX136" s="394"/>
      <c r="AY136" s="395"/>
      <c r="AZ136" s="294">
        <f aca="true" t="shared" si="403" ref="AZ136:AZ140">D136</f>
        <v>772</v>
      </c>
      <c r="BA136" s="529">
        <f aca="true" t="shared" si="404" ref="BA136:BA140">IF(E136=0,"0",E136)</f>
        <v>42643</v>
      </c>
      <c r="BB136" s="530">
        <f t="shared" si="364"/>
        <v>0</v>
      </c>
      <c r="BC136" s="531">
        <f t="shared" si="365"/>
        <v>0</v>
      </c>
    </row>
    <row r="137" spans="1:55" s="5" customFormat="1" ht="12.75">
      <c r="A137" s="41">
        <f t="shared" si="208"/>
        <v>127</v>
      </c>
      <c r="B137" s="63" t="str">
        <f t="shared" si="371"/>
        <v>FIONA PHARM</v>
      </c>
      <c r="C137" s="102"/>
      <c r="D137" s="74"/>
      <c r="E137" s="399"/>
      <c r="F137" s="75"/>
      <c r="G137" s="75"/>
      <c r="H137" s="50"/>
      <c r="I137" s="126"/>
      <c r="J137" s="128"/>
      <c r="K137" s="128"/>
      <c r="L137" s="128"/>
      <c r="M137" s="128"/>
      <c r="N137" s="129"/>
      <c r="O137" s="63" t="str">
        <f t="shared" si="345"/>
        <v>FIONA PHARM</v>
      </c>
      <c r="P137" s="122">
        <f t="shared" si="392"/>
        <v>0</v>
      </c>
      <c r="Q137" s="161"/>
      <c r="R137" s="162">
        <f t="shared" si="393"/>
        <v>0</v>
      </c>
      <c r="S137" s="163"/>
      <c r="T137" s="164">
        <f t="shared" si="394"/>
        <v>0</v>
      </c>
      <c r="U137" s="165"/>
      <c r="V137" s="173"/>
      <c r="W137" s="167">
        <f t="shared" si="395"/>
        <v>0</v>
      </c>
      <c r="X137" s="168" t="str">
        <f t="shared" si="350"/>
        <v>OK</v>
      </c>
      <c r="Y137" s="224">
        <f t="shared" si="351"/>
        <v>0</v>
      </c>
      <c r="AA137" s="231"/>
      <c r="AB137" s="283" t="s">
        <v>199</v>
      </c>
      <c r="AC137" s="276"/>
      <c r="AD137" s="276"/>
      <c r="AE137" s="269"/>
      <c r="AF137" s="277"/>
      <c r="AG137" s="302">
        <f t="shared" si="396"/>
        <v>0</v>
      </c>
      <c r="AH137" s="303" t="str">
        <f t="shared" si="397"/>
        <v>0</v>
      </c>
      <c r="AI137" s="304">
        <f t="shared" si="398"/>
        <v>0</v>
      </c>
      <c r="AJ137" s="305">
        <f t="shared" si="399"/>
        <v>0</v>
      </c>
      <c r="AK137" s="306">
        <f t="shared" si="400"/>
        <v>0</v>
      </c>
      <c r="AL137" s="307">
        <f t="shared" si="401"/>
        <v>0</v>
      </c>
      <c r="AM137" s="308">
        <f t="shared" si="242"/>
        <v>0</v>
      </c>
      <c r="AN137" s="309">
        <f t="shared" si="389"/>
        <v>0</v>
      </c>
      <c r="AO137" s="338">
        <f t="shared" si="243"/>
        <v>0</v>
      </c>
      <c r="AP137" s="339">
        <f t="shared" si="402"/>
        <v>0</v>
      </c>
      <c r="AQ137" s="168" t="str">
        <f t="shared" si="359"/>
        <v>OK</v>
      </c>
      <c r="AR137" s="168" t="str">
        <f t="shared" si="360"/>
        <v>OK</v>
      </c>
      <c r="AS137" s="231">
        <f t="shared" si="370"/>
        <v>127</v>
      </c>
      <c r="AT137" s="336" t="str">
        <f t="shared" si="361"/>
        <v>FIONA PHARM</v>
      </c>
      <c r="AU137" s="337"/>
      <c r="AV137" s="337"/>
      <c r="AW137" s="368"/>
      <c r="AX137" s="394"/>
      <c r="AY137" s="395"/>
      <c r="AZ137" s="302">
        <f t="shared" si="403"/>
        <v>0</v>
      </c>
      <c r="BA137" s="371" t="str">
        <f t="shared" si="404"/>
        <v>0</v>
      </c>
      <c r="BB137" s="372">
        <f t="shared" si="364"/>
        <v>0</v>
      </c>
      <c r="BC137" s="373">
        <f t="shared" si="365"/>
        <v>0</v>
      </c>
    </row>
    <row r="138" spans="1:55" s="6" customFormat="1" ht="13.5">
      <c r="A138" s="41">
        <f t="shared" si="208"/>
        <v>128</v>
      </c>
      <c r="B138" s="83" t="str">
        <f t="shared" si="371"/>
        <v>TOTAL FIONA PHARM</v>
      </c>
      <c r="C138" s="84"/>
      <c r="D138" s="85"/>
      <c r="E138" s="86"/>
      <c r="F138" s="87">
        <f aca="true" t="shared" si="405" ref="F138:U138">SUM(F136:F137)</f>
        <v>236.45</v>
      </c>
      <c r="G138" s="87">
        <f t="shared" si="405"/>
        <v>216.29</v>
      </c>
      <c r="H138" s="87">
        <f t="shared" si="405"/>
        <v>0</v>
      </c>
      <c r="I138" s="135">
        <f t="shared" si="405"/>
        <v>329.6</v>
      </c>
      <c r="J138" s="135">
        <f t="shared" si="405"/>
        <v>0</v>
      </c>
      <c r="K138" s="135">
        <f t="shared" si="405"/>
        <v>0</v>
      </c>
      <c r="L138" s="135">
        <f t="shared" si="405"/>
        <v>0</v>
      </c>
      <c r="M138" s="135">
        <f t="shared" si="405"/>
        <v>0</v>
      </c>
      <c r="N138" s="136">
        <f t="shared" si="405"/>
        <v>0</v>
      </c>
      <c r="O138" s="83" t="str">
        <f t="shared" si="345"/>
        <v>TOTAL FIONA PHARM</v>
      </c>
      <c r="P138" s="125">
        <f t="shared" si="405"/>
        <v>782.34</v>
      </c>
      <c r="Q138" s="149">
        <f t="shared" si="405"/>
        <v>0</v>
      </c>
      <c r="R138" s="149">
        <f t="shared" si="405"/>
        <v>0</v>
      </c>
      <c r="S138" s="149">
        <f t="shared" si="405"/>
        <v>0</v>
      </c>
      <c r="T138" s="169">
        <f t="shared" si="405"/>
        <v>782.34</v>
      </c>
      <c r="U138" s="170">
        <f t="shared" si="405"/>
        <v>0</v>
      </c>
      <c r="V138" s="171"/>
      <c r="W138" s="172">
        <f>SUM(W136:W137)</f>
        <v>782.34</v>
      </c>
      <c r="X138" s="168" t="str">
        <f t="shared" si="350"/>
        <v>OK</v>
      </c>
      <c r="Y138" s="224">
        <f t="shared" si="351"/>
        <v>782.34</v>
      </c>
      <c r="AA138" s="231"/>
      <c r="AB138" s="278" t="s">
        <v>200</v>
      </c>
      <c r="AC138" s="279"/>
      <c r="AD138" s="279"/>
      <c r="AE138" s="280"/>
      <c r="AF138" s="281"/>
      <c r="AG138" s="316"/>
      <c r="AH138" s="317"/>
      <c r="AI138" s="318">
        <f aca="true" t="shared" si="406" ref="AI138:AL138">SUM(AI136:AI137)</f>
        <v>782.34</v>
      </c>
      <c r="AJ138" s="318">
        <f t="shared" si="406"/>
        <v>782.34</v>
      </c>
      <c r="AK138" s="318">
        <f t="shared" si="406"/>
        <v>0</v>
      </c>
      <c r="AL138" s="319">
        <f t="shared" si="406"/>
        <v>0</v>
      </c>
      <c r="AM138" s="320">
        <f t="shared" si="242"/>
        <v>0</v>
      </c>
      <c r="AN138" s="321">
        <f>T138:T141</f>
        <v>782.34</v>
      </c>
      <c r="AO138" s="346">
        <f t="shared" si="243"/>
        <v>0</v>
      </c>
      <c r="AP138" s="347">
        <f>SUM(AP136:AP137)</f>
        <v>782.34</v>
      </c>
      <c r="AQ138" s="168" t="str">
        <f t="shared" si="359"/>
        <v>OK</v>
      </c>
      <c r="AR138" s="168" t="str">
        <f t="shared" si="360"/>
        <v>OK</v>
      </c>
      <c r="AS138" s="231">
        <f t="shared" si="370"/>
        <v>128</v>
      </c>
      <c r="AT138" s="348" t="str">
        <f t="shared" si="361"/>
        <v>TOTAL FIONA PHARM</v>
      </c>
      <c r="AU138" s="352"/>
      <c r="AV138" s="352"/>
      <c r="AW138" s="391"/>
      <c r="AX138" s="392"/>
      <c r="AY138" s="385"/>
      <c r="AZ138" s="310"/>
      <c r="BA138" s="377"/>
      <c r="BB138" s="386">
        <f t="shared" si="364"/>
        <v>0</v>
      </c>
      <c r="BC138" s="387">
        <f t="shared" si="365"/>
        <v>0</v>
      </c>
    </row>
    <row r="139" spans="1:55" s="5" customFormat="1" ht="12.75">
      <c r="A139" s="41">
        <f t="shared" si="208"/>
        <v>129</v>
      </c>
      <c r="B139" s="63" t="str">
        <f t="shared" si="371"/>
        <v>FIRUTA FARM BERBESTI</v>
      </c>
      <c r="C139" s="48" t="s">
        <v>201</v>
      </c>
      <c r="D139" s="48">
        <v>254</v>
      </c>
      <c r="E139" s="49">
        <v>42643</v>
      </c>
      <c r="F139" s="50"/>
      <c r="G139" s="51">
        <v>419.66</v>
      </c>
      <c r="H139" s="52"/>
      <c r="I139" s="554"/>
      <c r="J139" s="150"/>
      <c r="K139" s="150"/>
      <c r="L139" s="150"/>
      <c r="M139" s="150"/>
      <c r="N139" s="151"/>
      <c r="O139" s="63" t="str">
        <f t="shared" si="345"/>
        <v>FIRUTA FARM BERBESTI</v>
      </c>
      <c r="P139" s="146">
        <f t="shared" si="392"/>
        <v>419.66</v>
      </c>
      <c r="Q139" s="161"/>
      <c r="R139" s="162">
        <f t="shared" si="393"/>
        <v>0</v>
      </c>
      <c r="S139" s="163"/>
      <c r="T139" s="164">
        <f t="shared" si="394"/>
        <v>419.66</v>
      </c>
      <c r="U139" s="165"/>
      <c r="V139" s="173"/>
      <c r="W139" s="167">
        <f t="shared" si="395"/>
        <v>419.66</v>
      </c>
      <c r="X139" s="168" t="str">
        <f t="shared" si="350"/>
        <v>OK</v>
      </c>
      <c r="Y139" s="224">
        <f t="shared" si="351"/>
        <v>419.66</v>
      </c>
      <c r="AA139" s="231"/>
      <c r="AB139" s="247" t="s">
        <v>202</v>
      </c>
      <c r="AC139" s="233"/>
      <c r="AD139" s="234"/>
      <c r="AE139" s="269"/>
      <c r="AF139" s="270"/>
      <c r="AG139" s="302">
        <f t="shared" si="396"/>
        <v>254</v>
      </c>
      <c r="AH139" s="303">
        <f t="shared" si="397"/>
        <v>42643</v>
      </c>
      <c r="AI139" s="304">
        <f t="shared" si="398"/>
        <v>419.66</v>
      </c>
      <c r="AJ139" s="305">
        <f t="shared" si="399"/>
        <v>419.66</v>
      </c>
      <c r="AK139" s="306">
        <f t="shared" si="400"/>
        <v>0</v>
      </c>
      <c r="AL139" s="307">
        <f t="shared" si="401"/>
        <v>0</v>
      </c>
      <c r="AM139" s="308">
        <f t="shared" si="242"/>
        <v>0</v>
      </c>
      <c r="AN139" s="309">
        <f>T139:T140</f>
        <v>419.66</v>
      </c>
      <c r="AO139" s="338">
        <f t="shared" si="243"/>
        <v>0</v>
      </c>
      <c r="AP139" s="339">
        <f t="shared" si="402"/>
        <v>419.66</v>
      </c>
      <c r="AQ139" s="168" t="str">
        <f t="shared" si="359"/>
        <v>OK</v>
      </c>
      <c r="AR139" s="168" t="str">
        <f t="shared" si="360"/>
        <v>OK</v>
      </c>
      <c r="AS139" s="231">
        <f t="shared" si="370"/>
        <v>129</v>
      </c>
      <c r="AT139" s="336" t="str">
        <f aca="true" t="shared" si="407" ref="AT139:AT173">AB139</f>
        <v>FIRUTA FARM BERBESTI</v>
      </c>
      <c r="AU139" s="337"/>
      <c r="AV139" s="337"/>
      <c r="AW139" s="368"/>
      <c r="AX139" s="394"/>
      <c r="AY139" s="395"/>
      <c r="AZ139" s="294">
        <f t="shared" si="403"/>
        <v>254</v>
      </c>
      <c r="BA139" s="529">
        <f t="shared" si="404"/>
        <v>42643</v>
      </c>
      <c r="BB139" s="530">
        <f t="shared" si="364"/>
        <v>0</v>
      </c>
      <c r="BC139" s="531">
        <f t="shared" si="365"/>
        <v>0</v>
      </c>
    </row>
    <row r="140" spans="1:55" s="5" customFormat="1" ht="12.75">
      <c r="A140" s="41">
        <f t="shared" si="208"/>
        <v>130</v>
      </c>
      <c r="B140" s="63" t="str">
        <f t="shared" si="371"/>
        <v>FIRUTA FARM BERBESTI</v>
      </c>
      <c r="C140" s="102"/>
      <c r="D140" s="74"/>
      <c r="E140" s="399"/>
      <c r="F140" s="75"/>
      <c r="G140" s="75"/>
      <c r="H140" s="50"/>
      <c r="I140" s="126"/>
      <c r="J140" s="128"/>
      <c r="K140" s="128"/>
      <c r="L140" s="128"/>
      <c r="M140" s="128"/>
      <c r="N140" s="129"/>
      <c r="O140" s="63" t="str">
        <f t="shared" si="345"/>
        <v>FIRUTA FARM BERBESTI</v>
      </c>
      <c r="P140" s="122">
        <f t="shared" si="392"/>
        <v>0</v>
      </c>
      <c r="Q140" s="161"/>
      <c r="R140" s="162">
        <f t="shared" si="393"/>
        <v>0</v>
      </c>
      <c r="S140" s="163"/>
      <c r="T140" s="164">
        <f t="shared" si="394"/>
        <v>0</v>
      </c>
      <c r="U140" s="165"/>
      <c r="V140" s="173"/>
      <c r="W140" s="167">
        <f t="shared" si="395"/>
        <v>0</v>
      </c>
      <c r="X140" s="168" t="str">
        <f t="shared" si="350"/>
        <v>OK</v>
      </c>
      <c r="Y140" s="224">
        <f t="shared" si="351"/>
        <v>0</v>
      </c>
      <c r="AA140" s="231"/>
      <c r="AB140" s="247" t="s">
        <v>202</v>
      </c>
      <c r="AC140" s="233"/>
      <c r="AD140" s="234"/>
      <c r="AE140" s="269"/>
      <c r="AF140" s="270"/>
      <c r="AG140" s="302">
        <f t="shared" si="396"/>
        <v>0</v>
      </c>
      <c r="AH140" s="303" t="str">
        <f t="shared" si="397"/>
        <v>0</v>
      </c>
      <c r="AI140" s="304">
        <f t="shared" si="398"/>
        <v>0</v>
      </c>
      <c r="AJ140" s="305">
        <f t="shared" si="399"/>
        <v>0</v>
      </c>
      <c r="AK140" s="306">
        <f t="shared" si="400"/>
        <v>0</v>
      </c>
      <c r="AL140" s="307">
        <f t="shared" si="401"/>
        <v>0</v>
      </c>
      <c r="AM140" s="308">
        <f t="shared" si="242"/>
        <v>0</v>
      </c>
      <c r="AN140" s="309">
        <f>T140:T140</f>
        <v>0</v>
      </c>
      <c r="AO140" s="338">
        <f t="shared" si="243"/>
        <v>0</v>
      </c>
      <c r="AP140" s="339">
        <f t="shared" si="402"/>
        <v>0</v>
      </c>
      <c r="AQ140" s="168" t="str">
        <f t="shared" si="359"/>
        <v>OK</v>
      </c>
      <c r="AR140" s="168" t="str">
        <f t="shared" si="360"/>
        <v>OK</v>
      </c>
      <c r="AS140" s="231">
        <f t="shared" si="370"/>
        <v>130</v>
      </c>
      <c r="AT140" s="336" t="str">
        <f t="shared" si="407"/>
        <v>FIRUTA FARM BERBESTI</v>
      </c>
      <c r="AU140" s="337"/>
      <c r="AV140" s="337"/>
      <c r="AW140" s="368"/>
      <c r="AX140" s="394"/>
      <c r="AY140" s="395"/>
      <c r="AZ140" s="302">
        <f t="shared" si="403"/>
        <v>0</v>
      </c>
      <c r="BA140" s="371" t="str">
        <f t="shared" si="404"/>
        <v>0</v>
      </c>
      <c r="BB140" s="372">
        <f t="shared" si="364"/>
        <v>0</v>
      </c>
      <c r="BC140" s="373">
        <f t="shared" si="365"/>
        <v>0</v>
      </c>
    </row>
    <row r="141" spans="1:55" s="6" customFormat="1" ht="13.5">
      <c r="A141" s="41">
        <f aca="true" t="shared" si="408" ref="A141:A204">A140+1</f>
        <v>131</v>
      </c>
      <c r="B141" s="83" t="str">
        <f t="shared" si="371"/>
        <v>TOTAL FIRUTA FARM</v>
      </c>
      <c r="C141" s="84"/>
      <c r="D141" s="85"/>
      <c r="E141" s="86"/>
      <c r="F141" s="87">
        <f aca="true" t="shared" si="409" ref="F141:U141">SUM(F139:F140)</f>
        <v>0</v>
      </c>
      <c r="G141" s="87">
        <f t="shared" si="409"/>
        <v>419.66</v>
      </c>
      <c r="H141" s="87">
        <f t="shared" si="409"/>
        <v>0</v>
      </c>
      <c r="I141" s="135">
        <f t="shared" si="409"/>
        <v>0</v>
      </c>
      <c r="J141" s="135">
        <f t="shared" si="409"/>
        <v>0</v>
      </c>
      <c r="K141" s="135">
        <f t="shared" si="409"/>
        <v>0</v>
      </c>
      <c r="L141" s="135">
        <f t="shared" si="409"/>
        <v>0</v>
      </c>
      <c r="M141" s="135">
        <f t="shared" si="409"/>
        <v>0</v>
      </c>
      <c r="N141" s="136">
        <f t="shared" si="409"/>
        <v>0</v>
      </c>
      <c r="O141" s="83" t="str">
        <f t="shared" si="345"/>
        <v>TOTAL FIRUTA FARM</v>
      </c>
      <c r="P141" s="125">
        <f t="shared" si="409"/>
        <v>419.66</v>
      </c>
      <c r="Q141" s="149">
        <f t="shared" si="409"/>
        <v>0</v>
      </c>
      <c r="R141" s="149">
        <f t="shared" si="409"/>
        <v>0</v>
      </c>
      <c r="S141" s="149">
        <f t="shared" si="409"/>
        <v>0</v>
      </c>
      <c r="T141" s="169">
        <f t="shared" si="409"/>
        <v>419.66</v>
      </c>
      <c r="U141" s="170">
        <f t="shared" si="409"/>
        <v>0</v>
      </c>
      <c r="V141" s="171"/>
      <c r="W141" s="172">
        <f>SUM(W139:W140)</f>
        <v>419.66</v>
      </c>
      <c r="X141" s="168" t="str">
        <f t="shared" si="350"/>
        <v>OK</v>
      </c>
      <c r="Y141" s="224">
        <f t="shared" si="351"/>
        <v>419.66</v>
      </c>
      <c r="AA141" s="231"/>
      <c r="AB141" s="248" t="s">
        <v>203</v>
      </c>
      <c r="AC141" s="249"/>
      <c r="AD141" s="250"/>
      <c r="AE141" s="251"/>
      <c r="AF141" s="252"/>
      <c r="AG141" s="316"/>
      <c r="AH141" s="317"/>
      <c r="AI141" s="318">
        <f aca="true" t="shared" si="410" ref="AI141:AL141">SUM(AI139:AI140)</f>
        <v>419.66</v>
      </c>
      <c r="AJ141" s="318">
        <f t="shared" si="410"/>
        <v>419.66</v>
      </c>
      <c r="AK141" s="318">
        <f t="shared" si="410"/>
        <v>0</v>
      </c>
      <c r="AL141" s="319">
        <f t="shared" si="410"/>
        <v>0</v>
      </c>
      <c r="AM141" s="320">
        <f t="shared" si="242"/>
        <v>0</v>
      </c>
      <c r="AN141" s="321">
        <f>T141:T144</f>
        <v>419.66</v>
      </c>
      <c r="AO141" s="346">
        <f t="shared" si="243"/>
        <v>0</v>
      </c>
      <c r="AP141" s="347">
        <f>SUM(AP139:AP140)</f>
        <v>419.66</v>
      </c>
      <c r="AQ141" s="168" t="str">
        <f t="shared" si="359"/>
        <v>OK</v>
      </c>
      <c r="AR141" s="168" t="str">
        <f t="shared" si="360"/>
        <v>OK</v>
      </c>
      <c r="AS141" s="231">
        <f t="shared" si="370"/>
        <v>131</v>
      </c>
      <c r="AT141" s="348" t="str">
        <f t="shared" si="407"/>
        <v>TOTAL FIRUTA FARM</v>
      </c>
      <c r="AU141" s="352"/>
      <c r="AV141" s="352"/>
      <c r="AW141" s="391"/>
      <c r="AX141" s="392"/>
      <c r="AY141" s="385"/>
      <c r="AZ141" s="310"/>
      <c r="BA141" s="377"/>
      <c r="BB141" s="386">
        <f t="shared" si="364"/>
        <v>0</v>
      </c>
      <c r="BC141" s="387">
        <f t="shared" si="365"/>
        <v>0</v>
      </c>
    </row>
    <row r="142" spans="1:55" s="5" customFormat="1" ht="12.75">
      <c r="A142" s="41">
        <f t="shared" si="408"/>
        <v>132</v>
      </c>
      <c r="B142" s="63" t="str">
        <f t="shared" si="371"/>
        <v>FITTONIA</v>
      </c>
      <c r="C142" s="48" t="s">
        <v>204</v>
      </c>
      <c r="D142" s="48">
        <v>339</v>
      </c>
      <c r="E142" s="49">
        <v>42643</v>
      </c>
      <c r="F142" s="50"/>
      <c r="G142" s="51">
        <v>1359.8</v>
      </c>
      <c r="H142" s="61"/>
      <c r="I142" s="150"/>
      <c r="J142" s="150"/>
      <c r="K142" s="150"/>
      <c r="L142" s="150"/>
      <c r="M142" s="150"/>
      <c r="N142" s="151"/>
      <c r="O142" s="63" t="str">
        <f t="shared" si="345"/>
        <v>FITTONIA</v>
      </c>
      <c r="P142" s="146">
        <f aca="true" t="shared" si="411" ref="P142:P146">SUM(F142:N142)</f>
        <v>1359.8</v>
      </c>
      <c r="Q142" s="161"/>
      <c r="R142" s="162">
        <f aca="true" t="shared" si="412" ref="R142:R146">IF(P142-Q142-S142&gt;Y142,P142-Q142-S142-Y142,0)</f>
        <v>0</v>
      </c>
      <c r="S142" s="163"/>
      <c r="T142" s="164">
        <f aca="true" t="shared" si="413" ref="T142:T146">W142-U142</f>
        <v>1359.8</v>
      </c>
      <c r="U142" s="165"/>
      <c r="V142" s="173"/>
      <c r="W142" s="167">
        <f aca="true" t="shared" si="414" ref="W142:W146">P142-Q142-R142-S142</f>
        <v>1359.8</v>
      </c>
      <c r="X142" s="168" t="str">
        <f t="shared" si="350"/>
        <v>OK</v>
      </c>
      <c r="Y142" s="224">
        <f t="shared" si="351"/>
        <v>1359.8</v>
      </c>
      <c r="AA142" s="231"/>
      <c r="AB142" s="247" t="s">
        <v>205</v>
      </c>
      <c r="AC142" s="233"/>
      <c r="AD142" s="268"/>
      <c r="AE142" s="269"/>
      <c r="AF142" s="270"/>
      <c r="AG142" s="302">
        <f aca="true" t="shared" si="415" ref="AG142:AG146">D142</f>
        <v>339</v>
      </c>
      <c r="AH142" s="303">
        <f aca="true" t="shared" si="416" ref="AH142:AH146">IF(E142=0,"0",E142)</f>
        <v>42643</v>
      </c>
      <c r="AI142" s="304">
        <f aca="true" t="shared" si="417" ref="AI142:AI146">P142</f>
        <v>1359.8</v>
      </c>
      <c r="AJ142" s="305">
        <f aca="true" t="shared" si="418" ref="AJ142:AJ146">AI142-AK142</f>
        <v>1359.8</v>
      </c>
      <c r="AK142" s="306">
        <f aca="true" t="shared" si="419" ref="AK142:AK146">S142</f>
        <v>0</v>
      </c>
      <c r="AL142" s="307">
        <f aca="true" t="shared" si="420" ref="AL142:AL146">Q142+R142</f>
        <v>0</v>
      </c>
      <c r="AM142" s="308">
        <f t="shared" si="242"/>
        <v>0</v>
      </c>
      <c r="AN142" s="309">
        <f>T142:T143</f>
        <v>1359.8</v>
      </c>
      <c r="AO142" s="338">
        <f t="shared" si="243"/>
        <v>0</v>
      </c>
      <c r="AP142" s="339">
        <f aca="true" t="shared" si="421" ref="AP142:AP146">AJ142-AL142</f>
        <v>1359.8</v>
      </c>
      <c r="AQ142" s="168" t="str">
        <f t="shared" si="359"/>
        <v>OK</v>
      </c>
      <c r="AR142" s="168" t="str">
        <f t="shared" si="360"/>
        <v>OK</v>
      </c>
      <c r="AS142" s="231">
        <f t="shared" si="370"/>
        <v>132</v>
      </c>
      <c r="AT142" s="336" t="str">
        <f t="shared" si="407"/>
        <v>FITTONIA</v>
      </c>
      <c r="AU142" s="337"/>
      <c r="AV142" s="337"/>
      <c r="AW142" s="393"/>
      <c r="AX142" s="394"/>
      <c r="AY142" s="395"/>
      <c r="AZ142" s="294">
        <f aca="true" t="shared" si="422" ref="AZ142:AZ146">D142</f>
        <v>339</v>
      </c>
      <c r="BA142" s="529">
        <f aca="true" t="shared" si="423" ref="BA142:BA146">IF(E142=0,"0",E142)</f>
        <v>42643</v>
      </c>
      <c r="BB142" s="530">
        <f t="shared" si="364"/>
        <v>0</v>
      </c>
      <c r="BC142" s="531">
        <f t="shared" si="365"/>
        <v>0</v>
      </c>
    </row>
    <row r="143" spans="1:55" s="5" customFormat="1" ht="12.75">
      <c r="A143" s="41">
        <f t="shared" si="408"/>
        <v>133</v>
      </c>
      <c r="B143" s="63" t="str">
        <f t="shared" si="371"/>
        <v>FITTONIA</v>
      </c>
      <c r="C143" s="74"/>
      <c r="D143" s="104"/>
      <c r="E143" s="105"/>
      <c r="F143" s="106"/>
      <c r="G143" s="50"/>
      <c r="H143" s="50"/>
      <c r="I143" s="126"/>
      <c r="J143" s="128"/>
      <c r="K143" s="128"/>
      <c r="L143" s="128"/>
      <c r="M143" s="128"/>
      <c r="N143" s="129"/>
      <c r="O143" s="63" t="str">
        <f t="shared" si="345"/>
        <v>FITTONIA</v>
      </c>
      <c r="P143" s="122">
        <f t="shared" si="411"/>
        <v>0</v>
      </c>
      <c r="Q143" s="161"/>
      <c r="R143" s="162">
        <f t="shared" si="412"/>
        <v>0</v>
      </c>
      <c r="S143" s="163"/>
      <c r="T143" s="164">
        <f t="shared" si="413"/>
        <v>0</v>
      </c>
      <c r="U143" s="165"/>
      <c r="V143" s="173"/>
      <c r="W143" s="167">
        <f t="shared" si="414"/>
        <v>0</v>
      </c>
      <c r="X143" s="168" t="str">
        <f t="shared" si="350"/>
        <v>OK</v>
      </c>
      <c r="Y143" s="224">
        <f t="shared" si="351"/>
        <v>0</v>
      </c>
      <c r="AA143" s="231"/>
      <c r="AB143" s="247" t="s">
        <v>205</v>
      </c>
      <c r="AC143" s="233"/>
      <c r="AD143" s="268"/>
      <c r="AE143" s="269"/>
      <c r="AF143" s="270"/>
      <c r="AG143" s="302">
        <f t="shared" si="415"/>
        <v>0</v>
      </c>
      <c r="AH143" s="303" t="str">
        <f t="shared" si="416"/>
        <v>0</v>
      </c>
      <c r="AI143" s="304">
        <f t="shared" si="417"/>
        <v>0</v>
      </c>
      <c r="AJ143" s="305">
        <f t="shared" si="418"/>
        <v>0</v>
      </c>
      <c r="AK143" s="306">
        <f t="shared" si="419"/>
        <v>0</v>
      </c>
      <c r="AL143" s="307">
        <f t="shared" si="420"/>
        <v>0</v>
      </c>
      <c r="AM143" s="308">
        <f t="shared" si="242"/>
        <v>0</v>
      </c>
      <c r="AN143" s="309">
        <f aca="true" t="shared" si="424" ref="AN143:AN147">T143:T143</f>
        <v>0</v>
      </c>
      <c r="AO143" s="338">
        <f t="shared" si="243"/>
        <v>0</v>
      </c>
      <c r="AP143" s="339">
        <f t="shared" si="421"/>
        <v>0</v>
      </c>
      <c r="AQ143" s="168" t="str">
        <f t="shared" si="359"/>
        <v>OK</v>
      </c>
      <c r="AR143" s="168" t="str">
        <f t="shared" si="360"/>
        <v>OK</v>
      </c>
      <c r="AS143" s="231">
        <f t="shared" si="370"/>
        <v>133</v>
      </c>
      <c r="AT143" s="336" t="str">
        <f t="shared" si="407"/>
        <v>FITTONIA</v>
      </c>
      <c r="AU143" s="337"/>
      <c r="AV143" s="337"/>
      <c r="AW143" s="393"/>
      <c r="AX143" s="394"/>
      <c r="AY143" s="395"/>
      <c r="AZ143" s="302">
        <f t="shared" si="422"/>
        <v>0</v>
      </c>
      <c r="BA143" s="371" t="str">
        <f t="shared" si="423"/>
        <v>0</v>
      </c>
      <c r="BB143" s="372">
        <f t="shared" si="364"/>
        <v>0</v>
      </c>
      <c r="BC143" s="373">
        <f t="shared" si="365"/>
        <v>0</v>
      </c>
    </row>
    <row r="144" spans="1:55" s="6" customFormat="1" ht="13.5">
      <c r="A144" s="41">
        <f t="shared" si="408"/>
        <v>134</v>
      </c>
      <c r="B144" s="83" t="str">
        <f t="shared" si="371"/>
        <v>TOTAL FITTONIA</v>
      </c>
      <c r="C144" s="84"/>
      <c r="D144" s="85"/>
      <c r="E144" s="86"/>
      <c r="F144" s="87">
        <f aca="true" t="shared" si="425" ref="F144:U144">SUM(F142:F143)</f>
        <v>0</v>
      </c>
      <c r="G144" s="87">
        <f t="shared" si="425"/>
        <v>1359.8</v>
      </c>
      <c r="H144" s="87">
        <f t="shared" si="425"/>
        <v>0</v>
      </c>
      <c r="I144" s="135">
        <f t="shared" si="425"/>
        <v>0</v>
      </c>
      <c r="J144" s="135">
        <f t="shared" si="425"/>
        <v>0</v>
      </c>
      <c r="K144" s="135">
        <f t="shared" si="425"/>
        <v>0</v>
      </c>
      <c r="L144" s="135">
        <f t="shared" si="425"/>
        <v>0</v>
      </c>
      <c r="M144" s="135">
        <f t="shared" si="425"/>
        <v>0</v>
      </c>
      <c r="N144" s="136">
        <f t="shared" si="425"/>
        <v>0</v>
      </c>
      <c r="O144" s="83" t="str">
        <f t="shared" si="345"/>
        <v>TOTAL FITTONIA</v>
      </c>
      <c r="P144" s="125">
        <f t="shared" si="425"/>
        <v>1359.8</v>
      </c>
      <c r="Q144" s="149">
        <f t="shared" si="425"/>
        <v>0</v>
      </c>
      <c r="R144" s="149">
        <f t="shared" si="425"/>
        <v>0</v>
      </c>
      <c r="S144" s="149">
        <f t="shared" si="425"/>
        <v>0</v>
      </c>
      <c r="T144" s="169">
        <f t="shared" si="425"/>
        <v>1359.8</v>
      </c>
      <c r="U144" s="170">
        <f t="shared" si="425"/>
        <v>0</v>
      </c>
      <c r="V144" s="171"/>
      <c r="W144" s="172">
        <f>SUM(W142:W143)</f>
        <v>1359.8</v>
      </c>
      <c r="X144" s="168" t="str">
        <f t="shared" si="350"/>
        <v>OK</v>
      </c>
      <c r="Y144" s="224">
        <f t="shared" si="351"/>
        <v>1359.8</v>
      </c>
      <c r="AA144" s="231"/>
      <c r="AB144" s="248" t="s">
        <v>206</v>
      </c>
      <c r="AC144" s="249"/>
      <c r="AD144" s="250"/>
      <c r="AE144" s="251"/>
      <c r="AF144" s="252"/>
      <c r="AG144" s="316"/>
      <c r="AH144" s="317"/>
      <c r="AI144" s="318">
        <f aca="true" t="shared" si="426" ref="AI144:AL144">SUM(AI142:AI143)</f>
        <v>1359.8</v>
      </c>
      <c r="AJ144" s="318">
        <f t="shared" si="426"/>
        <v>1359.8</v>
      </c>
      <c r="AK144" s="318">
        <f t="shared" si="426"/>
        <v>0</v>
      </c>
      <c r="AL144" s="319">
        <f t="shared" si="426"/>
        <v>0</v>
      </c>
      <c r="AM144" s="320">
        <f t="shared" si="242"/>
        <v>0</v>
      </c>
      <c r="AN144" s="321">
        <f>T144:T147</f>
        <v>1359.8</v>
      </c>
      <c r="AO144" s="346">
        <f t="shared" si="243"/>
        <v>0</v>
      </c>
      <c r="AP144" s="347">
        <f>SUM(AP142:AP143)</f>
        <v>1359.8</v>
      </c>
      <c r="AQ144" s="168" t="str">
        <f t="shared" si="359"/>
        <v>OK</v>
      </c>
      <c r="AR144" s="168" t="str">
        <f t="shared" si="360"/>
        <v>OK</v>
      </c>
      <c r="AS144" s="231">
        <f t="shared" si="370"/>
        <v>134</v>
      </c>
      <c r="AT144" s="348" t="str">
        <f t="shared" si="407"/>
        <v>TOTAL FITTONIA</v>
      </c>
      <c r="AU144" s="352"/>
      <c r="AV144" s="352"/>
      <c r="AW144" s="391"/>
      <c r="AX144" s="392"/>
      <c r="AY144" s="385"/>
      <c r="AZ144" s="310"/>
      <c r="BA144" s="377"/>
      <c r="BB144" s="386">
        <f t="shared" si="364"/>
        <v>0</v>
      </c>
      <c r="BC144" s="387">
        <f t="shared" si="365"/>
        <v>0</v>
      </c>
    </row>
    <row r="145" spans="1:55" s="5" customFormat="1" ht="12.75">
      <c r="A145" s="41">
        <f t="shared" si="408"/>
        <v>135</v>
      </c>
      <c r="B145" s="63" t="str">
        <f t="shared" si="371"/>
        <v>GALENIC MOL</v>
      </c>
      <c r="C145" s="48" t="s">
        <v>207</v>
      </c>
      <c r="D145" s="48">
        <v>214</v>
      </c>
      <c r="E145" s="49">
        <v>42643</v>
      </c>
      <c r="F145" s="50"/>
      <c r="G145" s="51">
        <v>245.52</v>
      </c>
      <c r="H145" s="61"/>
      <c r="I145" s="150"/>
      <c r="J145" s="150"/>
      <c r="K145" s="150"/>
      <c r="L145" s="150"/>
      <c r="M145" s="150"/>
      <c r="N145" s="151"/>
      <c r="O145" s="63" t="str">
        <f t="shared" si="345"/>
        <v>GALENIC MOL</v>
      </c>
      <c r="P145" s="146">
        <f t="shared" si="411"/>
        <v>245.52</v>
      </c>
      <c r="Q145" s="161"/>
      <c r="R145" s="162">
        <f t="shared" si="412"/>
        <v>0</v>
      </c>
      <c r="S145" s="163"/>
      <c r="T145" s="164">
        <f t="shared" si="413"/>
        <v>245.52</v>
      </c>
      <c r="U145" s="165"/>
      <c r="V145" s="173"/>
      <c r="W145" s="167">
        <f t="shared" si="414"/>
        <v>245.52</v>
      </c>
      <c r="X145" s="168" t="str">
        <f t="shared" si="350"/>
        <v>OK</v>
      </c>
      <c r="Y145" s="224">
        <f t="shared" si="351"/>
        <v>245.52</v>
      </c>
      <c r="AA145" s="231"/>
      <c r="AB145" s="464" t="s">
        <v>208</v>
      </c>
      <c r="AC145" s="465"/>
      <c r="AD145" s="465"/>
      <c r="AE145" s="466"/>
      <c r="AF145" s="270"/>
      <c r="AG145" s="302">
        <f t="shared" si="415"/>
        <v>214</v>
      </c>
      <c r="AH145" s="303">
        <f t="shared" si="416"/>
        <v>42643</v>
      </c>
      <c r="AI145" s="304">
        <f t="shared" si="417"/>
        <v>245.52</v>
      </c>
      <c r="AJ145" s="305">
        <f t="shared" si="418"/>
        <v>245.52</v>
      </c>
      <c r="AK145" s="306">
        <f t="shared" si="419"/>
        <v>0</v>
      </c>
      <c r="AL145" s="307">
        <f t="shared" si="420"/>
        <v>0</v>
      </c>
      <c r="AM145" s="308">
        <f t="shared" si="242"/>
        <v>0</v>
      </c>
      <c r="AN145" s="309">
        <f>T145:T146</f>
        <v>245.52</v>
      </c>
      <c r="AO145" s="338">
        <f t="shared" si="243"/>
        <v>0</v>
      </c>
      <c r="AP145" s="339">
        <f t="shared" si="421"/>
        <v>245.52</v>
      </c>
      <c r="AQ145" s="168" t="str">
        <f t="shared" si="359"/>
        <v>OK</v>
      </c>
      <c r="AR145" s="168" t="str">
        <f t="shared" si="360"/>
        <v>OK</v>
      </c>
      <c r="AS145" s="231">
        <f t="shared" si="370"/>
        <v>135</v>
      </c>
      <c r="AT145" s="515" t="str">
        <f t="shared" si="407"/>
        <v>GALENIC MOL</v>
      </c>
      <c r="AU145" s="516"/>
      <c r="AV145" s="516"/>
      <c r="AW145" s="571"/>
      <c r="AX145" s="543"/>
      <c r="AY145" s="395"/>
      <c r="AZ145" s="294">
        <f t="shared" si="422"/>
        <v>214</v>
      </c>
      <c r="BA145" s="529">
        <f t="shared" si="423"/>
        <v>42643</v>
      </c>
      <c r="BB145" s="530">
        <f t="shared" si="364"/>
        <v>0</v>
      </c>
      <c r="BC145" s="531">
        <f t="shared" si="365"/>
        <v>0</v>
      </c>
    </row>
    <row r="146" spans="1:55" s="5" customFormat="1" ht="12.75">
      <c r="A146" s="41">
        <f t="shared" si="408"/>
        <v>136</v>
      </c>
      <c r="B146" s="63" t="str">
        <f t="shared" si="371"/>
        <v>GALENIC MOL</v>
      </c>
      <c r="C146" s="74"/>
      <c r="D146" s="104"/>
      <c r="E146" s="105"/>
      <c r="F146" s="106"/>
      <c r="G146" s="50"/>
      <c r="H146" s="50"/>
      <c r="I146" s="126"/>
      <c r="J146" s="128"/>
      <c r="K146" s="128"/>
      <c r="L146" s="128"/>
      <c r="M146" s="128"/>
      <c r="N146" s="129"/>
      <c r="O146" s="63" t="str">
        <f t="shared" si="345"/>
        <v>GALENIC MOL</v>
      </c>
      <c r="P146" s="122">
        <f t="shared" si="411"/>
        <v>0</v>
      </c>
      <c r="Q146" s="161"/>
      <c r="R146" s="162">
        <f t="shared" si="412"/>
        <v>0</v>
      </c>
      <c r="S146" s="163"/>
      <c r="T146" s="164">
        <f t="shared" si="413"/>
        <v>0</v>
      </c>
      <c r="U146" s="165"/>
      <c r="V146" s="173"/>
      <c r="W146" s="167">
        <f t="shared" si="414"/>
        <v>0</v>
      </c>
      <c r="X146" s="168" t="str">
        <f t="shared" si="350"/>
        <v>OK</v>
      </c>
      <c r="Y146" s="224">
        <f t="shared" si="351"/>
        <v>0</v>
      </c>
      <c r="AA146" s="231"/>
      <c r="AB146" s="464" t="s">
        <v>208</v>
      </c>
      <c r="AC146" s="465"/>
      <c r="AD146" s="465"/>
      <c r="AE146" s="466"/>
      <c r="AF146" s="270"/>
      <c r="AG146" s="302">
        <f t="shared" si="415"/>
        <v>0</v>
      </c>
      <c r="AH146" s="303" t="str">
        <f t="shared" si="416"/>
        <v>0</v>
      </c>
      <c r="AI146" s="304">
        <f t="shared" si="417"/>
        <v>0</v>
      </c>
      <c r="AJ146" s="305">
        <f t="shared" si="418"/>
        <v>0</v>
      </c>
      <c r="AK146" s="306">
        <f t="shared" si="419"/>
        <v>0</v>
      </c>
      <c r="AL146" s="307">
        <f t="shared" si="420"/>
        <v>0</v>
      </c>
      <c r="AM146" s="308">
        <f t="shared" si="242"/>
        <v>0</v>
      </c>
      <c r="AN146" s="309">
        <f t="shared" si="424"/>
        <v>0</v>
      </c>
      <c r="AO146" s="338">
        <f t="shared" si="243"/>
        <v>0</v>
      </c>
      <c r="AP146" s="339">
        <f t="shared" si="421"/>
        <v>0</v>
      </c>
      <c r="AQ146" s="168" t="str">
        <f t="shared" si="359"/>
        <v>OK</v>
      </c>
      <c r="AR146" s="168" t="str">
        <f t="shared" si="360"/>
        <v>OK</v>
      </c>
      <c r="AS146" s="231">
        <f t="shared" si="370"/>
        <v>136</v>
      </c>
      <c r="AT146" s="515" t="str">
        <f t="shared" si="407"/>
        <v>GALENIC MOL</v>
      </c>
      <c r="AU146" s="516"/>
      <c r="AV146" s="516"/>
      <c r="AW146" s="571"/>
      <c r="AX146" s="543"/>
      <c r="AY146" s="395"/>
      <c r="AZ146" s="302">
        <f t="shared" si="422"/>
        <v>0</v>
      </c>
      <c r="BA146" s="371" t="str">
        <f t="shared" si="423"/>
        <v>0</v>
      </c>
      <c r="BB146" s="372">
        <f t="shared" si="364"/>
        <v>0</v>
      </c>
      <c r="BC146" s="373">
        <f t="shared" si="365"/>
        <v>0</v>
      </c>
    </row>
    <row r="147" spans="1:55" s="6" customFormat="1" ht="13.5">
      <c r="A147" s="41">
        <f t="shared" si="408"/>
        <v>137</v>
      </c>
      <c r="B147" s="66" t="str">
        <f aca="true" t="shared" si="427" ref="B147:B157">AB147</f>
        <v>TOTAL GALENIC MOL</v>
      </c>
      <c r="C147" s="67"/>
      <c r="D147" s="68"/>
      <c r="E147" s="69"/>
      <c r="F147" s="70">
        <f aca="true" t="shared" si="428" ref="F147:U147">SUM(F145:F146)</f>
        <v>0</v>
      </c>
      <c r="G147" s="70">
        <f t="shared" si="428"/>
        <v>245.52</v>
      </c>
      <c r="H147" s="70">
        <f t="shared" si="428"/>
        <v>0</v>
      </c>
      <c r="I147" s="130">
        <f t="shared" si="428"/>
        <v>0</v>
      </c>
      <c r="J147" s="130">
        <f t="shared" si="428"/>
        <v>0</v>
      </c>
      <c r="K147" s="130">
        <f t="shared" si="428"/>
        <v>0</v>
      </c>
      <c r="L147" s="130">
        <f t="shared" si="428"/>
        <v>0</v>
      </c>
      <c r="M147" s="130">
        <f t="shared" si="428"/>
        <v>0</v>
      </c>
      <c r="N147" s="131">
        <f t="shared" si="428"/>
        <v>0</v>
      </c>
      <c r="O147" s="66" t="str">
        <f t="shared" si="345"/>
        <v>TOTAL GALENIC MOL</v>
      </c>
      <c r="P147" s="417">
        <f t="shared" si="428"/>
        <v>245.52</v>
      </c>
      <c r="Q147" s="143">
        <f t="shared" si="428"/>
        <v>0</v>
      </c>
      <c r="R147" s="143">
        <f t="shared" si="428"/>
        <v>0</v>
      </c>
      <c r="S147" s="143">
        <f t="shared" si="428"/>
        <v>0</v>
      </c>
      <c r="T147" s="191">
        <f t="shared" si="428"/>
        <v>245.52</v>
      </c>
      <c r="U147" s="192">
        <f t="shared" si="428"/>
        <v>0</v>
      </c>
      <c r="V147" s="193"/>
      <c r="W147" s="194">
        <f>SUM(W145:W146)</f>
        <v>245.52</v>
      </c>
      <c r="X147" s="168" t="str">
        <f t="shared" si="350"/>
        <v>OK</v>
      </c>
      <c r="Y147" s="224">
        <f t="shared" si="351"/>
        <v>245.52</v>
      </c>
      <c r="AA147" s="231"/>
      <c r="AB147" s="467" t="s">
        <v>209</v>
      </c>
      <c r="AC147" s="468"/>
      <c r="AD147" s="468"/>
      <c r="AE147" s="469"/>
      <c r="AF147" s="462"/>
      <c r="AG147" s="316"/>
      <c r="AH147" s="317"/>
      <c r="AI147" s="318">
        <f aca="true" t="shared" si="429" ref="AI147:AL147">SUM(AI145:AI146)</f>
        <v>245.52</v>
      </c>
      <c r="AJ147" s="318">
        <f t="shared" si="429"/>
        <v>245.52</v>
      </c>
      <c r="AK147" s="318">
        <f t="shared" si="429"/>
        <v>0</v>
      </c>
      <c r="AL147" s="319">
        <f t="shared" si="429"/>
        <v>0</v>
      </c>
      <c r="AM147" s="320">
        <f t="shared" si="242"/>
        <v>0</v>
      </c>
      <c r="AN147" s="321">
        <f t="shared" si="424"/>
        <v>245.52</v>
      </c>
      <c r="AO147" s="346">
        <f t="shared" si="243"/>
        <v>0</v>
      </c>
      <c r="AP147" s="347">
        <f>SUM(AP145:AP146)</f>
        <v>245.52</v>
      </c>
      <c r="AQ147" s="168" t="str">
        <f t="shared" si="359"/>
        <v>OK</v>
      </c>
      <c r="AR147" s="168" t="str">
        <f t="shared" si="360"/>
        <v>OK</v>
      </c>
      <c r="AS147" s="231">
        <f t="shared" si="370"/>
        <v>137</v>
      </c>
      <c r="AT147" s="517" t="str">
        <f t="shared" si="407"/>
        <v>TOTAL GALENIC MOL</v>
      </c>
      <c r="AU147" s="518"/>
      <c r="AV147" s="518"/>
      <c r="AW147" s="544"/>
      <c r="AX147" s="545"/>
      <c r="AY147" s="541"/>
      <c r="AZ147" s="310"/>
      <c r="BA147" s="377"/>
      <c r="BB147" s="386">
        <f t="shared" si="364"/>
        <v>0</v>
      </c>
      <c r="BC147" s="387">
        <f t="shared" si="365"/>
        <v>0</v>
      </c>
    </row>
    <row r="148" spans="1:55" s="5" customFormat="1" ht="12.75">
      <c r="A148" s="41">
        <f t="shared" si="408"/>
        <v>138</v>
      </c>
      <c r="B148" s="546" t="str">
        <f t="shared" si="427"/>
        <v>GALENUS 02 BAIA MARE</v>
      </c>
      <c r="C148" s="72" t="s">
        <v>210</v>
      </c>
      <c r="D148" s="72">
        <v>656</v>
      </c>
      <c r="E148" s="73">
        <v>42643</v>
      </c>
      <c r="F148" s="40"/>
      <c r="G148" s="39">
        <v>49.9</v>
      </c>
      <c r="H148" s="40"/>
      <c r="I148" s="40"/>
      <c r="J148" s="40"/>
      <c r="K148" s="40"/>
      <c r="L148" s="40"/>
      <c r="M148" s="40"/>
      <c r="N148" s="40"/>
      <c r="O148" s="546" t="str">
        <f t="shared" si="345"/>
        <v>GALENUS 02 BAIA MARE</v>
      </c>
      <c r="P148" s="146">
        <f>SUM(F148:N148)</f>
        <v>49.9</v>
      </c>
      <c r="Q148" s="555"/>
      <c r="R148" s="556">
        <f aca="true" t="shared" si="430" ref="R148:R164">IF(P148-Q148-S148&gt;Y148,P148-Q148-S148-Y148,0)</f>
        <v>0</v>
      </c>
      <c r="S148" s="555"/>
      <c r="T148" s="557">
        <f aca="true" t="shared" si="431" ref="T148:T164">W148-U148</f>
        <v>49.9</v>
      </c>
      <c r="U148" s="558"/>
      <c r="V148" s="559"/>
      <c r="W148" s="560">
        <f aca="true" t="shared" si="432" ref="W148:W164">P148-Q148-R148-S148</f>
        <v>49.9</v>
      </c>
      <c r="X148" s="168" t="str">
        <f t="shared" si="350"/>
        <v>OK</v>
      </c>
      <c r="Y148" s="224">
        <f t="shared" si="351"/>
        <v>49.9</v>
      </c>
      <c r="AA148" s="231"/>
      <c r="AB148" s="247" t="s">
        <v>211</v>
      </c>
      <c r="AC148" s="233"/>
      <c r="AD148" s="234"/>
      <c r="AE148" s="235"/>
      <c r="AF148" s="277"/>
      <c r="AG148" s="302">
        <f aca="true" t="shared" si="433" ref="AG148:AG164">D148</f>
        <v>656</v>
      </c>
      <c r="AH148" s="303">
        <f aca="true" t="shared" si="434" ref="AH148:AH164">IF(E148=0,"0",E148)</f>
        <v>42643</v>
      </c>
      <c r="AI148" s="304">
        <f aca="true" t="shared" si="435" ref="AI148:AI164">P148</f>
        <v>49.9</v>
      </c>
      <c r="AJ148" s="305">
        <f aca="true" t="shared" si="436" ref="AJ148:AJ164">AI148-AK148</f>
        <v>49.9</v>
      </c>
      <c r="AK148" s="306">
        <f aca="true" t="shared" si="437" ref="AK148:AK164">S148</f>
        <v>0</v>
      </c>
      <c r="AL148" s="307">
        <f aca="true" t="shared" si="438" ref="AL148:AL164">Q148+R148</f>
        <v>0</v>
      </c>
      <c r="AM148" s="308">
        <f t="shared" si="242"/>
        <v>0</v>
      </c>
      <c r="AN148" s="309">
        <f>T148:T164</f>
        <v>49.9</v>
      </c>
      <c r="AO148" s="338">
        <f t="shared" si="243"/>
        <v>0</v>
      </c>
      <c r="AP148" s="339">
        <f aca="true" t="shared" si="439" ref="AP148:AP164">AJ148-AL148</f>
        <v>49.9</v>
      </c>
      <c r="AQ148" s="168" t="str">
        <f t="shared" si="359"/>
        <v>OK</v>
      </c>
      <c r="AR148" s="168" t="str">
        <f t="shared" si="360"/>
        <v>OK</v>
      </c>
      <c r="AS148" s="231">
        <f t="shared" si="370"/>
        <v>138</v>
      </c>
      <c r="AT148" s="336" t="str">
        <f t="shared" si="407"/>
        <v>GALENUS 02 BAIA MARE</v>
      </c>
      <c r="AU148" s="337"/>
      <c r="AV148" s="337"/>
      <c r="AW148" s="368"/>
      <c r="AX148" s="369"/>
      <c r="AY148" s="572"/>
      <c r="AZ148" s="294">
        <f>D148</f>
        <v>656</v>
      </c>
      <c r="BA148" s="529">
        <f>IF(E148=0,"0",E148)</f>
        <v>42643</v>
      </c>
      <c r="BB148" s="530">
        <f t="shared" si="364"/>
        <v>0</v>
      </c>
      <c r="BC148" s="531">
        <f t="shared" si="365"/>
        <v>0</v>
      </c>
    </row>
    <row r="149" spans="1:55" s="5" customFormat="1" ht="12.75">
      <c r="A149" s="41">
        <f t="shared" si="408"/>
        <v>139</v>
      </c>
      <c r="B149" s="402" t="str">
        <f t="shared" si="427"/>
        <v>GALENUS 09 BUDESTI</v>
      </c>
      <c r="C149" s="74"/>
      <c r="D149" s="74"/>
      <c r="E149" s="399"/>
      <c r="F149" s="75"/>
      <c r="G149" s="400"/>
      <c r="H149" s="75"/>
      <c r="I149" s="75"/>
      <c r="J149" s="75"/>
      <c r="K149" s="75"/>
      <c r="L149" s="75"/>
      <c r="M149" s="75"/>
      <c r="N149" s="75"/>
      <c r="O149" s="402" t="str">
        <f t="shared" si="345"/>
        <v>GALENUS 09 BUDESTI</v>
      </c>
      <c r="P149" s="122">
        <f aca="true" t="shared" si="440" ref="P149:P164">SUM(F149:N149)</f>
        <v>0</v>
      </c>
      <c r="Q149" s="106"/>
      <c r="R149" s="198">
        <f t="shared" si="430"/>
        <v>0</v>
      </c>
      <c r="S149" s="106"/>
      <c r="T149" s="431">
        <f t="shared" si="431"/>
        <v>0</v>
      </c>
      <c r="U149" s="200"/>
      <c r="V149" s="188"/>
      <c r="W149" s="432">
        <f t="shared" si="432"/>
        <v>0</v>
      </c>
      <c r="X149" s="168" t="str">
        <f t="shared" si="350"/>
        <v>OK</v>
      </c>
      <c r="Y149" s="224">
        <f t="shared" si="351"/>
        <v>0</v>
      </c>
      <c r="AA149" s="231"/>
      <c r="AB149" s="247" t="s">
        <v>212</v>
      </c>
      <c r="AC149" s="233"/>
      <c r="AD149" s="234"/>
      <c r="AE149" s="235"/>
      <c r="AF149" s="277"/>
      <c r="AG149" s="302">
        <f t="shared" si="433"/>
        <v>0</v>
      </c>
      <c r="AH149" s="303" t="str">
        <f t="shared" si="434"/>
        <v>0</v>
      </c>
      <c r="AI149" s="304">
        <f t="shared" si="435"/>
        <v>0</v>
      </c>
      <c r="AJ149" s="305">
        <f t="shared" si="436"/>
        <v>0</v>
      </c>
      <c r="AK149" s="306">
        <f t="shared" si="437"/>
        <v>0</v>
      </c>
      <c r="AL149" s="307">
        <f t="shared" si="438"/>
        <v>0</v>
      </c>
      <c r="AM149" s="308">
        <f aca="true" t="shared" si="441" ref="AM149:AM206">U149</f>
        <v>0</v>
      </c>
      <c r="AN149" s="309">
        <f>T149:T155</f>
        <v>0</v>
      </c>
      <c r="AO149" s="338">
        <f aca="true" t="shared" si="442" ref="AO149:AO206">U149</f>
        <v>0</v>
      </c>
      <c r="AP149" s="339">
        <f t="shared" si="439"/>
        <v>0</v>
      </c>
      <c r="AQ149" s="168" t="str">
        <f t="shared" si="359"/>
        <v>OK</v>
      </c>
      <c r="AR149" s="168" t="str">
        <f t="shared" si="360"/>
        <v>OK</v>
      </c>
      <c r="AS149" s="231">
        <f t="shared" si="370"/>
        <v>139</v>
      </c>
      <c r="AT149" s="336" t="str">
        <f t="shared" si="407"/>
        <v>GALENUS 09 BUDESTI</v>
      </c>
      <c r="AU149" s="337"/>
      <c r="AV149" s="337"/>
      <c r="AW149" s="368"/>
      <c r="AX149" s="369"/>
      <c r="AY149" s="572"/>
      <c r="AZ149" s="302">
        <f>D149</f>
        <v>0</v>
      </c>
      <c r="BA149" s="371" t="str">
        <f>IF(E149=0,"0",E149)</f>
        <v>0</v>
      </c>
      <c r="BB149" s="372">
        <f t="shared" si="364"/>
        <v>0</v>
      </c>
      <c r="BC149" s="373">
        <f t="shared" si="365"/>
        <v>0</v>
      </c>
    </row>
    <row r="150" spans="1:55" s="5" customFormat="1" ht="12.75">
      <c r="A150" s="41">
        <f t="shared" si="408"/>
        <v>140</v>
      </c>
      <c r="B150" s="402" t="str">
        <f t="shared" si="427"/>
        <v>GALENUS 09 CAVNIC</v>
      </c>
      <c r="C150" s="74" t="s">
        <v>213</v>
      </c>
      <c r="D150" s="74">
        <v>3257</v>
      </c>
      <c r="E150" s="399">
        <v>42643</v>
      </c>
      <c r="F150" s="75"/>
      <c r="G150" s="400">
        <v>105.23</v>
      </c>
      <c r="H150" s="75"/>
      <c r="I150" s="75"/>
      <c r="J150" s="75"/>
      <c r="K150" s="75"/>
      <c r="L150" s="75"/>
      <c r="M150" s="75"/>
      <c r="N150" s="75"/>
      <c r="O150" s="402" t="str">
        <f t="shared" si="345"/>
        <v>GALENUS 09 CAVNIC</v>
      </c>
      <c r="P150" s="419">
        <f t="shared" si="440"/>
        <v>105.23</v>
      </c>
      <c r="Q150" s="106"/>
      <c r="R150" s="198">
        <f t="shared" si="430"/>
        <v>0</v>
      </c>
      <c r="S150" s="106"/>
      <c r="T150" s="431">
        <f t="shared" si="431"/>
        <v>105.23</v>
      </c>
      <c r="U150" s="200"/>
      <c r="V150" s="188"/>
      <c r="W150" s="432">
        <f t="shared" si="432"/>
        <v>105.23</v>
      </c>
      <c r="X150" s="168" t="str">
        <f t="shared" si="350"/>
        <v>OK</v>
      </c>
      <c r="Y150" s="224">
        <f t="shared" si="351"/>
        <v>105.23</v>
      </c>
      <c r="AA150" s="231"/>
      <c r="AB150" s="247" t="s">
        <v>214</v>
      </c>
      <c r="AC150" s="233"/>
      <c r="AD150" s="234"/>
      <c r="AE150" s="235"/>
      <c r="AF150" s="277"/>
      <c r="AG150" s="302">
        <f t="shared" si="433"/>
        <v>3257</v>
      </c>
      <c r="AH150" s="303">
        <f t="shared" si="434"/>
        <v>42643</v>
      </c>
      <c r="AI150" s="304">
        <f t="shared" si="435"/>
        <v>105.23</v>
      </c>
      <c r="AJ150" s="305">
        <f t="shared" si="436"/>
        <v>105.23</v>
      </c>
      <c r="AK150" s="306">
        <f t="shared" si="437"/>
        <v>0</v>
      </c>
      <c r="AL150" s="307">
        <f t="shared" si="438"/>
        <v>0</v>
      </c>
      <c r="AM150" s="308">
        <f t="shared" si="441"/>
        <v>0</v>
      </c>
      <c r="AN150" s="309">
        <f>T150:T156</f>
        <v>105.23</v>
      </c>
      <c r="AO150" s="338">
        <f t="shared" si="442"/>
        <v>0</v>
      </c>
      <c r="AP150" s="339">
        <f t="shared" si="439"/>
        <v>105.23</v>
      </c>
      <c r="AQ150" s="168" t="str">
        <f t="shared" si="359"/>
        <v>OK</v>
      </c>
      <c r="AR150" s="168" t="str">
        <f t="shared" si="360"/>
        <v>OK</v>
      </c>
      <c r="AS150" s="231">
        <f t="shared" si="370"/>
        <v>140</v>
      </c>
      <c r="AT150" s="336" t="str">
        <f t="shared" si="407"/>
        <v>GALENUS 09 CAVNIC</v>
      </c>
      <c r="AU150" s="337"/>
      <c r="AV150" s="337"/>
      <c r="AW150" s="368"/>
      <c r="AX150" s="369"/>
      <c r="AY150" s="572"/>
      <c r="AZ150" s="302">
        <f aca="true" t="shared" si="443" ref="AZ150:AZ164">D150</f>
        <v>3257</v>
      </c>
      <c r="BA150" s="371">
        <f aca="true" t="shared" si="444" ref="BA150:BA164">IF(E150=0,"0",E150)</f>
        <v>42643</v>
      </c>
      <c r="BB150" s="372">
        <f t="shared" si="364"/>
        <v>0</v>
      </c>
      <c r="BC150" s="373">
        <f t="shared" si="365"/>
        <v>0</v>
      </c>
    </row>
    <row r="151" spans="1:55" s="5" customFormat="1" ht="12.75">
      <c r="A151" s="41">
        <f t="shared" si="408"/>
        <v>141</v>
      </c>
      <c r="B151" s="402" t="str">
        <f t="shared" si="427"/>
        <v>GALENUS 10 BOGDAN VODA</v>
      </c>
      <c r="C151" s="74" t="s">
        <v>215</v>
      </c>
      <c r="D151" s="74">
        <v>251</v>
      </c>
      <c r="E151" s="399">
        <v>42643</v>
      </c>
      <c r="F151" s="75"/>
      <c r="G151" s="400">
        <v>95.82</v>
      </c>
      <c r="H151" s="75"/>
      <c r="I151" s="75"/>
      <c r="J151" s="75"/>
      <c r="K151" s="75"/>
      <c r="L151" s="75"/>
      <c r="M151" s="75"/>
      <c r="N151" s="75"/>
      <c r="O151" s="402" t="str">
        <f t="shared" si="345"/>
        <v>GALENUS 10 BOGDAN VODA</v>
      </c>
      <c r="P151" s="419">
        <f t="shared" si="440"/>
        <v>95.82</v>
      </c>
      <c r="Q151" s="106"/>
      <c r="R151" s="198">
        <f t="shared" si="430"/>
        <v>0</v>
      </c>
      <c r="S151" s="106"/>
      <c r="T151" s="431">
        <f t="shared" si="431"/>
        <v>95.82</v>
      </c>
      <c r="U151" s="200"/>
      <c r="V151" s="188"/>
      <c r="W151" s="432">
        <f t="shared" si="432"/>
        <v>95.82</v>
      </c>
      <c r="X151" s="168" t="str">
        <f t="shared" si="350"/>
        <v>OK</v>
      </c>
      <c r="Y151" s="224">
        <f t="shared" si="351"/>
        <v>95.82</v>
      </c>
      <c r="AA151" s="231"/>
      <c r="AB151" s="247" t="s">
        <v>216</v>
      </c>
      <c r="AC151" s="234"/>
      <c r="AD151" s="234"/>
      <c r="AE151" s="235"/>
      <c r="AF151" s="277"/>
      <c r="AG151" s="302">
        <f t="shared" si="433"/>
        <v>251</v>
      </c>
      <c r="AH151" s="303">
        <f t="shared" si="434"/>
        <v>42643</v>
      </c>
      <c r="AI151" s="304">
        <f t="shared" si="435"/>
        <v>95.82</v>
      </c>
      <c r="AJ151" s="305">
        <f t="shared" si="436"/>
        <v>95.82</v>
      </c>
      <c r="AK151" s="306">
        <f t="shared" si="437"/>
        <v>0</v>
      </c>
      <c r="AL151" s="307">
        <f t="shared" si="438"/>
        <v>0</v>
      </c>
      <c r="AM151" s="308">
        <f t="shared" si="441"/>
        <v>0</v>
      </c>
      <c r="AN151" s="309">
        <f>T151:T153</f>
        <v>95.82</v>
      </c>
      <c r="AO151" s="338">
        <f t="shared" si="442"/>
        <v>0</v>
      </c>
      <c r="AP151" s="339">
        <f t="shared" si="439"/>
        <v>95.82</v>
      </c>
      <c r="AQ151" s="168" t="str">
        <f t="shared" si="359"/>
        <v>OK</v>
      </c>
      <c r="AR151" s="168" t="str">
        <f t="shared" si="360"/>
        <v>OK</v>
      </c>
      <c r="AS151" s="231">
        <f t="shared" si="370"/>
        <v>141</v>
      </c>
      <c r="AT151" s="336" t="str">
        <f t="shared" si="407"/>
        <v>GALENUS 10 BOGDAN VODA</v>
      </c>
      <c r="AU151" s="368"/>
      <c r="AV151" s="368"/>
      <c r="AW151" s="368"/>
      <c r="AX151" s="369"/>
      <c r="AY151" s="572"/>
      <c r="AZ151" s="302">
        <f t="shared" si="443"/>
        <v>251</v>
      </c>
      <c r="BA151" s="371">
        <f t="shared" si="444"/>
        <v>42643</v>
      </c>
      <c r="BB151" s="372">
        <f t="shared" si="364"/>
        <v>0</v>
      </c>
      <c r="BC151" s="373">
        <f t="shared" si="365"/>
        <v>0</v>
      </c>
    </row>
    <row r="152" spans="1:55" s="5" customFormat="1" ht="12.75">
      <c r="A152" s="41">
        <f t="shared" si="408"/>
        <v>142</v>
      </c>
      <c r="B152" s="402" t="str">
        <f t="shared" si="427"/>
        <v>GALENUS 17 RONA</v>
      </c>
      <c r="C152" s="74"/>
      <c r="D152" s="74"/>
      <c r="E152" s="399"/>
      <c r="F152" s="75"/>
      <c r="G152" s="400"/>
      <c r="H152" s="75"/>
      <c r="I152" s="75"/>
      <c r="J152" s="75"/>
      <c r="K152" s="75"/>
      <c r="L152" s="75"/>
      <c r="M152" s="75"/>
      <c r="N152" s="75"/>
      <c r="O152" s="402" t="str">
        <f t="shared" si="345"/>
        <v>GALENUS 17 RONA</v>
      </c>
      <c r="P152" s="419">
        <f t="shared" si="440"/>
        <v>0</v>
      </c>
      <c r="Q152" s="106"/>
      <c r="R152" s="198">
        <f t="shared" si="430"/>
        <v>0</v>
      </c>
      <c r="S152" s="106"/>
      <c r="T152" s="431">
        <f t="shared" si="431"/>
        <v>0</v>
      </c>
      <c r="U152" s="200"/>
      <c r="V152" s="188"/>
      <c r="W152" s="432">
        <f t="shared" si="432"/>
        <v>0</v>
      </c>
      <c r="X152" s="168" t="str">
        <f t="shared" si="350"/>
        <v>OK</v>
      </c>
      <c r="Y152" s="224">
        <f t="shared" si="351"/>
        <v>0</v>
      </c>
      <c r="AA152" s="231"/>
      <c r="AB152" s="247" t="s">
        <v>217</v>
      </c>
      <c r="AC152" s="233"/>
      <c r="AD152" s="234"/>
      <c r="AE152" s="235"/>
      <c r="AF152" s="277"/>
      <c r="AG152" s="302">
        <f t="shared" si="433"/>
        <v>0</v>
      </c>
      <c r="AH152" s="303" t="str">
        <f t="shared" si="434"/>
        <v>0</v>
      </c>
      <c r="AI152" s="304">
        <f t="shared" si="435"/>
        <v>0</v>
      </c>
      <c r="AJ152" s="305">
        <f t="shared" si="436"/>
        <v>0</v>
      </c>
      <c r="AK152" s="306">
        <f t="shared" si="437"/>
        <v>0</v>
      </c>
      <c r="AL152" s="307">
        <f t="shared" si="438"/>
        <v>0</v>
      </c>
      <c r="AM152" s="308">
        <f t="shared" si="441"/>
        <v>0</v>
      </c>
      <c r="AN152" s="309">
        <f aca="true" t="shared" si="445" ref="AN152:AN156">T152:T152</f>
        <v>0</v>
      </c>
      <c r="AO152" s="338">
        <f t="shared" si="442"/>
        <v>0</v>
      </c>
      <c r="AP152" s="339">
        <f t="shared" si="439"/>
        <v>0</v>
      </c>
      <c r="AQ152" s="168" t="str">
        <f t="shared" si="359"/>
        <v>OK</v>
      </c>
      <c r="AR152" s="168" t="str">
        <f t="shared" si="360"/>
        <v>OK</v>
      </c>
      <c r="AS152" s="231">
        <f t="shared" si="370"/>
        <v>142</v>
      </c>
      <c r="AT152" s="336" t="str">
        <f t="shared" si="407"/>
        <v>GALENUS 17 RONA</v>
      </c>
      <c r="AU152" s="337"/>
      <c r="AV152" s="337"/>
      <c r="AW152" s="368"/>
      <c r="AX152" s="369"/>
      <c r="AY152" s="572"/>
      <c r="AZ152" s="302">
        <f t="shared" si="443"/>
        <v>0</v>
      </c>
      <c r="BA152" s="371" t="str">
        <f t="shared" si="444"/>
        <v>0</v>
      </c>
      <c r="BB152" s="372">
        <f t="shared" si="364"/>
        <v>0</v>
      </c>
      <c r="BC152" s="373">
        <f t="shared" si="365"/>
        <v>0</v>
      </c>
    </row>
    <row r="153" spans="1:55" s="5" customFormat="1" ht="12.75">
      <c r="A153" s="41">
        <f t="shared" si="408"/>
        <v>143</v>
      </c>
      <c r="B153" s="402" t="str">
        <f t="shared" si="427"/>
        <v>GALENUS 17 SIGHET</v>
      </c>
      <c r="C153" s="74" t="s">
        <v>218</v>
      </c>
      <c r="D153" s="74">
        <v>369</v>
      </c>
      <c r="E153" s="399">
        <v>42643</v>
      </c>
      <c r="F153" s="75"/>
      <c r="G153" s="400">
        <v>292.26</v>
      </c>
      <c r="H153" s="75"/>
      <c r="I153" s="75"/>
      <c r="J153" s="75"/>
      <c r="K153" s="75"/>
      <c r="L153" s="75"/>
      <c r="M153" s="75"/>
      <c r="N153" s="75"/>
      <c r="O153" s="402" t="str">
        <f t="shared" si="345"/>
        <v>GALENUS 17 SIGHET</v>
      </c>
      <c r="P153" s="419">
        <f t="shared" si="440"/>
        <v>292.26</v>
      </c>
      <c r="Q153" s="106"/>
      <c r="R153" s="198">
        <f t="shared" si="430"/>
        <v>0</v>
      </c>
      <c r="S153" s="106"/>
      <c r="T153" s="431">
        <f t="shared" si="431"/>
        <v>292.26</v>
      </c>
      <c r="U153" s="200"/>
      <c r="V153" s="188"/>
      <c r="W153" s="432">
        <f t="shared" si="432"/>
        <v>292.26</v>
      </c>
      <c r="X153" s="168" t="str">
        <f t="shared" si="350"/>
        <v>OK</v>
      </c>
      <c r="Y153" s="224">
        <f t="shared" si="351"/>
        <v>292.26</v>
      </c>
      <c r="AA153" s="231"/>
      <c r="AB153" s="247" t="s">
        <v>219</v>
      </c>
      <c r="AC153" s="233"/>
      <c r="AD153" s="234"/>
      <c r="AE153" s="235"/>
      <c r="AF153" s="277"/>
      <c r="AG153" s="302">
        <f t="shared" si="433"/>
        <v>369</v>
      </c>
      <c r="AH153" s="303">
        <f t="shared" si="434"/>
        <v>42643</v>
      </c>
      <c r="AI153" s="304">
        <f t="shared" si="435"/>
        <v>292.26</v>
      </c>
      <c r="AJ153" s="305">
        <f t="shared" si="436"/>
        <v>292.26</v>
      </c>
      <c r="AK153" s="306">
        <f t="shared" si="437"/>
        <v>0</v>
      </c>
      <c r="AL153" s="307">
        <f t="shared" si="438"/>
        <v>0</v>
      </c>
      <c r="AM153" s="308">
        <f t="shared" si="441"/>
        <v>0</v>
      </c>
      <c r="AN153" s="309">
        <f>T153:T156</f>
        <v>292.26</v>
      </c>
      <c r="AO153" s="338">
        <f t="shared" si="442"/>
        <v>0</v>
      </c>
      <c r="AP153" s="339">
        <f t="shared" si="439"/>
        <v>292.26</v>
      </c>
      <c r="AQ153" s="168" t="str">
        <f t="shared" si="359"/>
        <v>OK</v>
      </c>
      <c r="AR153" s="168" t="str">
        <f t="shared" si="360"/>
        <v>OK</v>
      </c>
      <c r="AS153" s="231">
        <f t="shared" si="370"/>
        <v>143</v>
      </c>
      <c r="AT153" s="336" t="str">
        <f t="shared" si="407"/>
        <v>GALENUS 17 SIGHET</v>
      </c>
      <c r="AU153" s="337"/>
      <c r="AV153" s="337"/>
      <c r="AW153" s="368"/>
      <c r="AX153" s="369"/>
      <c r="AY153" s="572"/>
      <c r="AZ153" s="302">
        <f t="shared" si="443"/>
        <v>369</v>
      </c>
      <c r="BA153" s="371">
        <f t="shared" si="444"/>
        <v>42643</v>
      </c>
      <c r="BB153" s="372">
        <f t="shared" si="364"/>
        <v>0</v>
      </c>
      <c r="BC153" s="373">
        <f t="shared" si="365"/>
        <v>0</v>
      </c>
    </row>
    <row r="154" spans="1:55" s="5" customFormat="1" ht="12.75">
      <c r="A154" s="41">
        <f t="shared" si="408"/>
        <v>144</v>
      </c>
      <c r="B154" s="402" t="str">
        <f t="shared" si="427"/>
        <v>GALENUS 20 BISTRA</v>
      </c>
      <c r="C154" s="74"/>
      <c r="D154" s="74"/>
      <c r="E154" s="399"/>
      <c r="F154" s="75"/>
      <c r="G154" s="400"/>
      <c r="H154" s="75"/>
      <c r="I154" s="75"/>
      <c r="J154" s="75"/>
      <c r="K154" s="75"/>
      <c r="L154" s="75"/>
      <c r="M154" s="75"/>
      <c r="N154" s="75"/>
      <c r="O154" s="402" t="str">
        <f t="shared" si="345"/>
        <v>GALENUS 20 BISTRA</v>
      </c>
      <c r="P154" s="419">
        <f t="shared" si="440"/>
        <v>0</v>
      </c>
      <c r="Q154" s="106"/>
      <c r="R154" s="198">
        <f t="shared" si="430"/>
        <v>0</v>
      </c>
      <c r="S154" s="106"/>
      <c r="T154" s="431">
        <f t="shared" si="431"/>
        <v>0</v>
      </c>
      <c r="U154" s="200"/>
      <c r="V154" s="188"/>
      <c r="W154" s="432">
        <f t="shared" si="432"/>
        <v>0</v>
      </c>
      <c r="X154" s="168" t="str">
        <f t="shared" si="350"/>
        <v>OK</v>
      </c>
      <c r="Y154" s="224">
        <f t="shared" si="351"/>
        <v>0</v>
      </c>
      <c r="AA154" s="231"/>
      <c r="AB154" s="247" t="s">
        <v>220</v>
      </c>
      <c r="AC154" s="233"/>
      <c r="AD154" s="234"/>
      <c r="AE154" s="235"/>
      <c r="AF154" s="277"/>
      <c r="AG154" s="302">
        <f t="shared" si="433"/>
        <v>0</v>
      </c>
      <c r="AH154" s="303" t="str">
        <f t="shared" si="434"/>
        <v>0</v>
      </c>
      <c r="AI154" s="304">
        <f t="shared" si="435"/>
        <v>0</v>
      </c>
      <c r="AJ154" s="305">
        <f t="shared" si="436"/>
        <v>0</v>
      </c>
      <c r="AK154" s="306">
        <f t="shared" si="437"/>
        <v>0</v>
      </c>
      <c r="AL154" s="307">
        <f t="shared" si="438"/>
        <v>0</v>
      </c>
      <c r="AM154" s="308">
        <f t="shared" si="441"/>
        <v>0</v>
      </c>
      <c r="AN154" s="309">
        <f t="shared" si="445"/>
        <v>0</v>
      </c>
      <c r="AO154" s="338">
        <f t="shared" si="442"/>
        <v>0</v>
      </c>
      <c r="AP154" s="339">
        <f t="shared" si="439"/>
        <v>0</v>
      </c>
      <c r="AQ154" s="168" t="str">
        <f t="shared" si="359"/>
        <v>OK</v>
      </c>
      <c r="AR154" s="168" t="str">
        <f t="shared" si="360"/>
        <v>OK</v>
      </c>
      <c r="AS154" s="231">
        <f t="shared" si="370"/>
        <v>144</v>
      </c>
      <c r="AT154" s="336" t="str">
        <f t="shared" si="407"/>
        <v>GALENUS 20 BISTRA</v>
      </c>
      <c r="AU154" s="337"/>
      <c r="AV154" s="337"/>
      <c r="AW154" s="368"/>
      <c r="AX154" s="369"/>
      <c r="AY154" s="572"/>
      <c r="AZ154" s="302">
        <f t="shared" si="443"/>
        <v>0</v>
      </c>
      <c r="BA154" s="371" t="str">
        <f t="shared" si="444"/>
        <v>0</v>
      </c>
      <c r="BB154" s="372">
        <f t="shared" si="364"/>
        <v>0</v>
      </c>
      <c r="BC154" s="373">
        <f t="shared" si="365"/>
        <v>0</v>
      </c>
    </row>
    <row r="155" spans="1:55" s="5" customFormat="1" ht="12.75">
      <c r="A155" s="41">
        <f t="shared" si="408"/>
        <v>145</v>
      </c>
      <c r="B155" s="402" t="str">
        <f t="shared" si="427"/>
        <v>GALENUS 20 LEORDINA</v>
      </c>
      <c r="C155" s="74" t="s">
        <v>221</v>
      </c>
      <c r="D155" s="74">
        <v>750</v>
      </c>
      <c r="E155" s="399">
        <v>42643</v>
      </c>
      <c r="F155" s="75"/>
      <c r="G155" s="400">
        <v>524.12</v>
      </c>
      <c r="H155" s="75"/>
      <c r="I155" s="75"/>
      <c r="J155" s="75"/>
      <c r="K155" s="75"/>
      <c r="L155" s="75"/>
      <c r="M155" s="75"/>
      <c r="N155" s="75"/>
      <c r="O155" s="402" t="str">
        <f t="shared" si="345"/>
        <v>GALENUS 20 LEORDINA</v>
      </c>
      <c r="P155" s="419">
        <f t="shared" si="440"/>
        <v>524.12</v>
      </c>
      <c r="Q155" s="106"/>
      <c r="R155" s="198">
        <f t="shared" si="430"/>
        <v>0</v>
      </c>
      <c r="S155" s="106"/>
      <c r="T155" s="431">
        <f t="shared" si="431"/>
        <v>524.12</v>
      </c>
      <c r="U155" s="200"/>
      <c r="V155" s="188"/>
      <c r="W155" s="432">
        <f t="shared" si="432"/>
        <v>524.12</v>
      </c>
      <c r="X155" s="168" t="str">
        <f t="shared" si="350"/>
        <v>OK</v>
      </c>
      <c r="Y155" s="224">
        <f t="shared" si="351"/>
        <v>524.12</v>
      </c>
      <c r="AA155" s="231"/>
      <c r="AB155" s="247" t="s">
        <v>222</v>
      </c>
      <c r="AC155" s="233"/>
      <c r="AD155" s="234"/>
      <c r="AE155" s="235"/>
      <c r="AF155" s="277"/>
      <c r="AG155" s="302">
        <f t="shared" si="433"/>
        <v>750</v>
      </c>
      <c r="AH155" s="303">
        <f t="shared" si="434"/>
        <v>42643</v>
      </c>
      <c r="AI155" s="304">
        <f t="shared" si="435"/>
        <v>524.12</v>
      </c>
      <c r="AJ155" s="305">
        <f t="shared" si="436"/>
        <v>524.12</v>
      </c>
      <c r="AK155" s="306">
        <f t="shared" si="437"/>
        <v>0</v>
      </c>
      <c r="AL155" s="307">
        <f t="shared" si="438"/>
        <v>0</v>
      </c>
      <c r="AM155" s="308">
        <f t="shared" si="441"/>
        <v>0</v>
      </c>
      <c r="AN155" s="309">
        <f t="shared" si="445"/>
        <v>524.12</v>
      </c>
      <c r="AO155" s="338">
        <f t="shared" si="442"/>
        <v>0</v>
      </c>
      <c r="AP155" s="339">
        <f t="shared" si="439"/>
        <v>524.12</v>
      </c>
      <c r="AQ155" s="168" t="str">
        <f t="shared" si="359"/>
        <v>OK</v>
      </c>
      <c r="AR155" s="168" t="str">
        <f t="shared" si="360"/>
        <v>OK</v>
      </c>
      <c r="AS155" s="231">
        <f t="shared" si="370"/>
        <v>145</v>
      </c>
      <c r="AT155" s="336" t="str">
        <f t="shared" si="407"/>
        <v>GALENUS 20 LEORDINA</v>
      </c>
      <c r="AU155" s="337"/>
      <c r="AV155" s="337"/>
      <c r="AW155" s="368"/>
      <c r="AX155" s="369"/>
      <c r="AY155" s="572"/>
      <c r="AZ155" s="302">
        <f t="shared" si="443"/>
        <v>750</v>
      </c>
      <c r="BA155" s="371">
        <f t="shared" si="444"/>
        <v>42643</v>
      </c>
      <c r="BB155" s="372">
        <f t="shared" si="364"/>
        <v>0</v>
      </c>
      <c r="BC155" s="373">
        <f t="shared" si="365"/>
        <v>0</v>
      </c>
    </row>
    <row r="156" spans="1:55" s="5" customFormat="1" ht="12.75">
      <c r="A156" s="41">
        <f t="shared" si="408"/>
        <v>146</v>
      </c>
      <c r="B156" s="402" t="str">
        <f t="shared" si="427"/>
        <v>GALENUS 21 ONCESTI</v>
      </c>
      <c r="C156" s="74" t="s">
        <v>223</v>
      </c>
      <c r="D156" s="74">
        <v>851</v>
      </c>
      <c r="E156" s="399">
        <v>42643</v>
      </c>
      <c r="F156" s="75"/>
      <c r="G156" s="400">
        <v>120.87</v>
      </c>
      <c r="H156" s="75"/>
      <c r="I156" s="75"/>
      <c r="J156" s="75"/>
      <c r="K156" s="75"/>
      <c r="L156" s="75"/>
      <c r="M156" s="75"/>
      <c r="N156" s="75"/>
      <c r="O156" s="402" t="str">
        <f t="shared" si="345"/>
        <v>GALENUS 21 ONCESTI</v>
      </c>
      <c r="P156" s="419">
        <f t="shared" si="440"/>
        <v>120.87</v>
      </c>
      <c r="Q156" s="106"/>
      <c r="R156" s="198">
        <f t="shared" si="430"/>
        <v>0</v>
      </c>
      <c r="S156" s="106"/>
      <c r="T156" s="431">
        <f t="shared" si="431"/>
        <v>120.87</v>
      </c>
      <c r="U156" s="200"/>
      <c r="V156" s="188"/>
      <c r="W156" s="432">
        <f t="shared" si="432"/>
        <v>120.87</v>
      </c>
      <c r="X156" s="168" t="str">
        <f t="shared" si="350"/>
        <v>OK</v>
      </c>
      <c r="Y156" s="224">
        <f t="shared" si="351"/>
        <v>120.87</v>
      </c>
      <c r="AA156" s="231"/>
      <c r="AB156" s="247" t="s">
        <v>224</v>
      </c>
      <c r="AC156" s="233"/>
      <c r="AD156" s="234"/>
      <c r="AE156" s="235"/>
      <c r="AF156" s="277"/>
      <c r="AG156" s="302">
        <f t="shared" si="433"/>
        <v>851</v>
      </c>
      <c r="AH156" s="303">
        <f t="shared" si="434"/>
        <v>42643</v>
      </c>
      <c r="AI156" s="304">
        <f t="shared" si="435"/>
        <v>120.87</v>
      </c>
      <c r="AJ156" s="305">
        <f t="shared" si="436"/>
        <v>120.87</v>
      </c>
      <c r="AK156" s="306">
        <f t="shared" si="437"/>
        <v>0</v>
      </c>
      <c r="AL156" s="307">
        <f t="shared" si="438"/>
        <v>0</v>
      </c>
      <c r="AM156" s="308">
        <f t="shared" si="441"/>
        <v>0</v>
      </c>
      <c r="AN156" s="309">
        <f t="shared" si="445"/>
        <v>120.87</v>
      </c>
      <c r="AO156" s="338">
        <f t="shared" si="442"/>
        <v>0</v>
      </c>
      <c r="AP156" s="339">
        <f t="shared" si="439"/>
        <v>120.87</v>
      </c>
      <c r="AQ156" s="168" t="str">
        <f t="shared" si="359"/>
        <v>OK</v>
      </c>
      <c r="AR156" s="168" t="str">
        <f t="shared" si="360"/>
        <v>OK</v>
      </c>
      <c r="AS156" s="231">
        <f t="shared" si="370"/>
        <v>146</v>
      </c>
      <c r="AT156" s="336" t="str">
        <f t="shared" si="407"/>
        <v>GALENUS 21 ONCESTI</v>
      </c>
      <c r="AU156" s="337"/>
      <c r="AV156" s="337"/>
      <c r="AW156" s="368"/>
      <c r="AX156" s="369"/>
      <c r="AY156" s="572"/>
      <c r="AZ156" s="302">
        <f t="shared" si="443"/>
        <v>851</v>
      </c>
      <c r="BA156" s="371">
        <f t="shared" si="444"/>
        <v>42643</v>
      </c>
      <c r="BB156" s="372">
        <f t="shared" si="364"/>
        <v>0</v>
      </c>
      <c r="BC156" s="373">
        <f t="shared" si="365"/>
        <v>0</v>
      </c>
    </row>
    <row r="157" spans="1:55" s="5" customFormat="1" ht="12.75">
      <c r="A157" s="41">
        <f t="shared" si="408"/>
        <v>147</v>
      </c>
      <c r="B157" s="402" t="str">
        <f t="shared" si="427"/>
        <v>GALENUS 22 SAPANTA</v>
      </c>
      <c r="C157" s="74" t="s">
        <v>225</v>
      </c>
      <c r="D157" s="74">
        <v>951</v>
      </c>
      <c r="E157" s="399">
        <v>42643</v>
      </c>
      <c r="F157" s="75"/>
      <c r="G157" s="400">
        <v>312.25</v>
      </c>
      <c r="H157" s="75"/>
      <c r="I157" s="75"/>
      <c r="J157" s="75"/>
      <c r="K157" s="75"/>
      <c r="L157" s="75"/>
      <c r="M157" s="75"/>
      <c r="N157" s="75"/>
      <c r="O157" s="402" t="str">
        <f t="shared" si="345"/>
        <v>GALENUS 22 SAPANTA</v>
      </c>
      <c r="P157" s="419">
        <f t="shared" si="440"/>
        <v>312.25</v>
      </c>
      <c r="Q157" s="106"/>
      <c r="R157" s="198">
        <f t="shared" si="430"/>
        <v>0</v>
      </c>
      <c r="S157" s="106"/>
      <c r="T157" s="431">
        <f t="shared" si="431"/>
        <v>312.25</v>
      </c>
      <c r="U157" s="200"/>
      <c r="V157" s="188"/>
      <c r="W157" s="432">
        <f t="shared" si="432"/>
        <v>312.25</v>
      </c>
      <c r="X157" s="168" t="str">
        <f t="shared" si="350"/>
        <v>OK</v>
      </c>
      <c r="Y157" s="224">
        <f t="shared" si="351"/>
        <v>312.25</v>
      </c>
      <c r="AA157" s="231"/>
      <c r="AB157" s="247" t="s">
        <v>226</v>
      </c>
      <c r="AC157" s="233"/>
      <c r="AD157" s="234"/>
      <c r="AE157" s="235"/>
      <c r="AF157" s="277"/>
      <c r="AG157" s="302">
        <f t="shared" si="433"/>
        <v>951</v>
      </c>
      <c r="AH157" s="303">
        <f t="shared" si="434"/>
        <v>42643</v>
      </c>
      <c r="AI157" s="304">
        <f t="shared" si="435"/>
        <v>312.25</v>
      </c>
      <c r="AJ157" s="305">
        <f t="shared" si="436"/>
        <v>312.25</v>
      </c>
      <c r="AK157" s="306">
        <f t="shared" si="437"/>
        <v>0</v>
      </c>
      <c r="AL157" s="307">
        <f t="shared" si="438"/>
        <v>0</v>
      </c>
      <c r="AM157" s="308">
        <f t="shared" si="441"/>
        <v>0</v>
      </c>
      <c r="AN157" s="309">
        <f>T157:T162</f>
        <v>312.25</v>
      </c>
      <c r="AO157" s="338">
        <f t="shared" si="442"/>
        <v>0</v>
      </c>
      <c r="AP157" s="339">
        <f t="shared" si="439"/>
        <v>312.25</v>
      </c>
      <c r="AQ157" s="168" t="str">
        <f t="shared" si="359"/>
        <v>OK</v>
      </c>
      <c r="AR157" s="168" t="str">
        <f t="shared" si="360"/>
        <v>OK</v>
      </c>
      <c r="AS157" s="231">
        <f t="shared" si="370"/>
        <v>147</v>
      </c>
      <c r="AT157" s="336" t="str">
        <f t="shared" si="407"/>
        <v>GALENUS 22 SAPANTA</v>
      </c>
      <c r="AU157" s="337"/>
      <c r="AV157" s="337"/>
      <c r="AW157" s="368"/>
      <c r="AX157" s="369"/>
      <c r="AY157" s="572"/>
      <c r="AZ157" s="302">
        <f t="shared" si="443"/>
        <v>951</v>
      </c>
      <c r="BA157" s="371">
        <f t="shared" si="444"/>
        <v>42643</v>
      </c>
      <c r="BB157" s="372">
        <f t="shared" si="364"/>
        <v>0</v>
      </c>
      <c r="BC157" s="373">
        <f t="shared" si="365"/>
        <v>0</v>
      </c>
    </row>
    <row r="158" spans="1:55" s="5" customFormat="1" ht="12.75">
      <c r="A158" s="41">
        <f t="shared" si="408"/>
        <v>148</v>
      </c>
      <c r="B158" s="402" t="str">
        <f aca="true" t="shared" si="446" ref="B158:B176">AB158</f>
        <v>GALENUS 25 BOTIZA</v>
      </c>
      <c r="C158" s="74" t="s">
        <v>227</v>
      </c>
      <c r="D158" s="74">
        <v>1134</v>
      </c>
      <c r="E158" s="399">
        <v>42643</v>
      </c>
      <c r="F158" s="75"/>
      <c r="G158" s="400">
        <v>112.1</v>
      </c>
      <c r="H158" s="75"/>
      <c r="I158" s="75"/>
      <c r="J158" s="75"/>
      <c r="K158" s="75"/>
      <c r="L158" s="75"/>
      <c r="M158" s="75"/>
      <c r="N158" s="75"/>
      <c r="O158" s="402" t="str">
        <f t="shared" si="345"/>
        <v>GALENUS 25 BOTIZA</v>
      </c>
      <c r="P158" s="419">
        <f t="shared" si="440"/>
        <v>112.1</v>
      </c>
      <c r="Q158" s="106"/>
      <c r="R158" s="198">
        <f t="shared" si="430"/>
        <v>0</v>
      </c>
      <c r="S158" s="106"/>
      <c r="T158" s="431">
        <f t="shared" si="431"/>
        <v>112.1</v>
      </c>
      <c r="U158" s="200"/>
      <c r="V158" s="188"/>
      <c r="W158" s="432">
        <f t="shared" si="432"/>
        <v>112.1</v>
      </c>
      <c r="X158" s="168" t="str">
        <f t="shared" si="350"/>
        <v>OK</v>
      </c>
      <c r="Y158" s="224">
        <f t="shared" si="351"/>
        <v>112.1</v>
      </c>
      <c r="AA158" s="231"/>
      <c r="AB158" s="247" t="s">
        <v>228</v>
      </c>
      <c r="AC158" s="233"/>
      <c r="AD158" s="234"/>
      <c r="AE158" s="235"/>
      <c r="AF158" s="277"/>
      <c r="AG158" s="302">
        <f t="shared" si="433"/>
        <v>1134</v>
      </c>
      <c r="AH158" s="303">
        <f t="shared" si="434"/>
        <v>42643</v>
      </c>
      <c r="AI158" s="304">
        <f t="shared" si="435"/>
        <v>112.1</v>
      </c>
      <c r="AJ158" s="305">
        <f t="shared" si="436"/>
        <v>112.1</v>
      </c>
      <c r="AK158" s="306">
        <f t="shared" si="437"/>
        <v>0</v>
      </c>
      <c r="AL158" s="307">
        <f t="shared" si="438"/>
        <v>0</v>
      </c>
      <c r="AM158" s="308">
        <f t="shared" si="441"/>
        <v>0</v>
      </c>
      <c r="AN158" s="309">
        <f>T158:T163</f>
        <v>112.1</v>
      </c>
      <c r="AO158" s="338">
        <f t="shared" si="442"/>
        <v>0</v>
      </c>
      <c r="AP158" s="339">
        <f t="shared" si="439"/>
        <v>112.1</v>
      </c>
      <c r="AQ158" s="168" t="str">
        <f t="shared" si="359"/>
        <v>OK</v>
      </c>
      <c r="AR158" s="168" t="str">
        <f t="shared" si="360"/>
        <v>OK</v>
      </c>
      <c r="AS158" s="231">
        <f t="shared" si="370"/>
        <v>148</v>
      </c>
      <c r="AT158" s="336" t="str">
        <f t="shared" si="407"/>
        <v>GALENUS 25 BOTIZA</v>
      </c>
      <c r="AU158" s="337"/>
      <c r="AV158" s="337"/>
      <c r="AW158" s="368"/>
      <c r="AX158" s="369"/>
      <c r="AY158" s="572"/>
      <c r="AZ158" s="302">
        <f t="shared" si="443"/>
        <v>1134</v>
      </c>
      <c r="BA158" s="371">
        <f t="shared" si="444"/>
        <v>42643</v>
      </c>
      <c r="BB158" s="372">
        <f t="shared" si="364"/>
        <v>0</v>
      </c>
      <c r="BC158" s="373">
        <f t="shared" si="365"/>
        <v>0</v>
      </c>
    </row>
    <row r="159" spans="1:55" s="5" customFormat="1" ht="12.75">
      <c r="A159" s="41">
        <f t="shared" si="408"/>
        <v>149</v>
      </c>
      <c r="B159" s="402" t="str">
        <f t="shared" si="446"/>
        <v>GALENUS 26 DRAGOMIRESTI</v>
      </c>
      <c r="C159" s="74" t="s">
        <v>229</v>
      </c>
      <c r="D159" s="74">
        <v>1277</v>
      </c>
      <c r="E159" s="399">
        <v>42643</v>
      </c>
      <c r="F159" s="75"/>
      <c r="G159" s="400">
        <v>384.55</v>
      </c>
      <c r="H159" s="75"/>
      <c r="I159" s="75"/>
      <c r="J159" s="75"/>
      <c r="K159" s="75"/>
      <c r="L159" s="75"/>
      <c r="M159" s="75"/>
      <c r="N159" s="75"/>
      <c r="O159" s="402" t="str">
        <f t="shared" si="345"/>
        <v>GALENUS 26 DRAGOMIRESTI</v>
      </c>
      <c r="P159" s="419">
        <f t="shared" si="440"/>
        <v>384.55</v>
      </c>
      <c r="Q159" s="106"/>
      <c r="R159" s="198">
        <f t="shared" si="430"/>
        <v>0</v>
      </c>
      <c r="S159" s="106"/>
      <c r="T159" s="431">
        <f t="shared" si="431"/>
        <v>384.55</v>
      </c>
      <c r="U159" s="200"/>
      <c r="V159" s="188"/>
      <c r="W159" s="432">
        <f t="shared" si="432"/>
        <v>384.55</v>
      </c>
      <c r="X159" s="168" t="str">
        <f t="shared" si="350"/>
        <v>OK</v>
      </c>
      <c r="Y159" s="224">
        <f t="shared" si="351"/>
        <v>384.55</v>
      </c>
      <c r="AA159" s="231"/>
      <c r="AB159" s="247" t="s">
        <v>230</v>
      </c>
      <c r="AC159" s="233"/>
      <c r="AD159" s="234"/>
      <c r="AE159" s="235"/>
      <c r="AF159" s="277"/>
      <c r="AG159" s="302">
        <f t="shared" si="433"/>
        <v>1277</v>
      </c>
      <c r="AH159" s="303">
        <f t="shared" si="434"/>
        <v>42643</v>
      </c>
      <c r="AI159" s="304">
        <f t="shared" si="435"/>
        <v>384.55</v>
      </c>
      <c r="AJ159" s="305">
        <f t="shared" si="436"/>
        <v>384.55</v>
      </c>
      <c r="AK159" s="306">
        <f t="shared" si="437"/>
        <v>0</v>
      </c>
      <c r="AL159" s="307">
        <f t="shared" si="438"/>
        <v>0</v>
      </c>
      <c r="AM159" s="308">
        <f t="shared" si="441"/>
        <v>0</v>
      </c>
      <c r="AN159" s="309">
        <f aca="true" t="shared" si="447" ref="AN159:AN161">T159:T159</f>
        <v>384.55</v>
      </c>
      <c r="AO159" s="338">
        <f t="shared" si="442"/>
        <v>0</v>
      </c>
      <c r="AP159" s="339">
        <f t="shared" si="439"/>
        <v>384.55</v>
      </c>
      <c r="AQ159" s="168" t="str">
        <f t="shared" si="359"/>
        <v>OK</v>
      </c>
      <c r="AR159" s="168" t="str">
        <f t="shared" si="360"/>
        <v>OK</v>
      </c>
      <c r="AS159" s="231">
        <f t="shared" si="370"/>
        <v>149</v>
      </c>
      <c r="AT159" s="336" t="str">
        <f t="shared" si="407"/>
        <v>GALENUS 26 DRAGOMIRESTI</v>
      </c>
      <c r="AU159" s="337"/>
      <c r="AV159" s="337"/>
      <c r="AW159" s="368"/>
      <c r="AX159" s="369"/>
      <c r="AY159" s="572"/>
      <c r="AZ159" s="302">
        <f t="shared" si="443"/>
        <v>1277</v>
      </c>
      <c r="BA159" s="371">
        <f t="shared" si="444"/>
        <v>42643</v>
      </c>
      <c r="BB159" s="372">
        <f t="shared" si="364"/>
        <v>0</v>
      </c>
      <c r="BC159" s="373">
        <f t="shared" si="365"/>
        <v>0</v>
      </c>
    </row>
    <row r="160" spans="1:55" s="5" customFormat="1" ht="12.75">
      <c r="A160" s="41">
        <f t="shared" si="408"/>
        <v>150</v>
      </c>
      <c r="B160" s="402" t="str">
        <f t="shared" si="446"/>
        <v>GALENUS 26 POIENILE IZEI</v>
      </c>
      <c r="C160" s="74"/>
      <c r="D160" s="74"/>
      <c r="E160" s="399"/>
      <c r="F160" s="75"/>
      <c r="G160" s="400"/>
      <c r="H160" s="75"/>
      <c r="I160" s="75"/>
      <c r="J160" s="75"/>
      <c r="K160" s="75"/>
      <c r="L160" s="75"/>
      <c r="M160" s="75"/>
      <c r="N160" s="75"/>
      <c r="O160" s="402" t="str">
        <f t="shared" si="345"/>
        <v>GALENUS 26 POIENILE IZEI</v>
      </c>
      <c r="P160" s="419">
        <f t="shared" si="440"/>
        <v>0</v>
      </c>
      <c r="Q160" s="106"/>
      <c r="R160" s="198">
        <f t="shared" si="430"/>
        <v>0</v>
      </c>
      <c r="S160" s="106"/>
      <c r="T160" s="431">
        <f t="shared" si="431"/>
        <v>0</v>
      </c>
      <c r="U160" s="200"/>
      <c r="V160" s="188"/>
      <c r="W160" s="432">
        <f t="shared" si="432"/>
        <v>0</v>
      </c>
      <c r="X160" s="168" t="str">
        <f t="shared" si="350"/>
        <v>OK</v>
      </c>
      <c r="Y160" s="224">
        <f t="shared" si="351"/>
        <v>0</v>
      </c>
      <c r="AA160" s="231"/>
      <c r="AB160" s="247" t="s">
        <v>231</v>
      </c>
      <c r="AC160" s="233"/>
      <c r="AD160" s="234"/>
      <c r="AE160" s="235"/>
      <c r="AF160" s="277"/>
      <c r="AG160" s="302">
        <f t="shared" si="433"/>
        <v>0</v>
      </c>
      <c r="AH160" s="303" t="str">
        <f t="shared" si="434"/>
        <v>0</v>
      </c>
      <c r="AI160" s="304">
        <f t="shared" si="435"/>
        <v>0</v>
      </c>
      <c r="AJ160" s="305">
        <f t="shared" si="436"/>
        <v>0</v>
      </c>
      <c r="AK160" s="306">
        <f t="shared" si="437"/>
        <v>0</v>
      </c>
      <c r="AL160" s="307">
        <f t="shared" si="438"/>
        <v>0</v>
      </c>
      <c r="AM160" s="308">
        <f t="shared" si="441"/>
        <v>0</v>
      </c>
      <c r="AN160" s="309">
        <f t="shared" si="447"/>
        <v>0</v>
      </c>
      <c r="AO160" s="338">
        <f t="shared" si="442"/>
        <v>0</v>
      </c>
      <c r="AP160" s="339">
        <f t="shared" si="439"/>
        <v>0</v>
      </c>
      <c r="AQ160" s="168" t="str">
        <f t="shared" si="359"/>
        <v>OK</v>
      </c>
      <c r="AR160" s="168" t="str">
        <f t="shared" si="360"/>
        <v>OK</v>
      </c>
      <c r="AS160" s="231">
        <f t="shared" si="370"/>
        <v>150</v>
      </c>
      <c r="AT160" s="336" t="str">
        <f t="shared" si="407"/>
        <v>GALENUS 26 POIENILE IZEI</v>
      </c>
      <c r="AU160" s="337"/>
      <c r="AV160" s="337"/>
      <c r="AW160" s="368"/>
      <c r="AX160" s="369"/>
      <c r="AY160" s="572"/>
      <c r="AZ160" s="302">
        <f t="shared" si="443"/>
        <v>0</v>
      </c>
      <c r="BA160" s="371" t="str">
        <f t="shared" si="444"/>
        <v>0</v>
      </c>
      <c r="BB160" s="372">
        <f t="shared" si="364"/>
        <v>0</v>
      </c>
      <c r="BC160" s="373">
        <f t="shared" si="365"/>
        <v>0</v>
      </c>
    </row>
    <row r="161" spans="1:55" s="5" customFormat="1" ht="12.75">
      <c r="A161" s="41">
        <f t="shared" si="408"/>
        <v>151</v>
      </c>
      <c r="B161" s="402" t="str">
        <f t="shared" si="446"/>
        <v>GALENUS 27 ARENA RONA</v>
      </c>
      <c r="C161" s="74" t="s">
        <v>232</v>
      </c>
      <c r="D161" s="74">
        <v>3560</v>
      </c>
      <c r="E161" s="399">
        <v>42643</v>
      </c>
      <c r="F161" s="75"/>
      <c r="G161" s="400">
        <v>104.45</v>
      </c>
      <c r="H161" s="75"/>
      <c r="I161" s="75"/>
      <c r="J161" s="75"/>
      <c r="K161" s="75"/>
      <c r="L161" s="75"/>
      <c r="M161" s="75"/>
      <c r="N161" s="75"/>
      <c r="O161" s="402" t="str">
        <f t="shared" si="345"/>
        <v>GALENUS 27 ARENA RONA</v>
      </c>
      <c r="P161" s="419">
        <f t="shared" si="440"/>
        <v>104.45</v>
      </c>
      <c r="Q161" s="106"/>
      <c r="R161" s="198">
        <f t="shared" si="430"/>
        <v>0</v>
      </c>
      <c r="S161" s="106"/>
      <c r="T161" s="431">
        <f t="shared" si="431"/>
        <v>104.45</v>
      </c>
      <c r="U161" s="200"/>
      <c r="V161" s="188"/>
      <c r="W161" s="432">
        <f t="shared" si="432"/>
        <v>104.45</v>
      </c>
      <c r="X161" s="168" t="str">
        <f t="shared" si="350"/>
        <v>OK</v>
      </c>
      <c r="Y161" s="224">
        <f t="shared" si="351"/>
        <v>104.45</v>
      </c>
      <c r="AA161" s="231"/>
      <c r="AB161" s="247" t="s">
        <v>233</v>
      </c>
      <c r="AC161" s="233"/>
      <c r="AD161" s="234"/>
      <c r="AE161" s="235"/>
      <c r="AF161" s="277"/>
      <c r="AG161" s="302">
        <f t="shared" si="433"/>
        <v>3560</v>
      </c>
      <c r="AH161" s="303">
        <f t="shared" si="434"/>
        <v>42643</v>
      </c>
      <c r="AI161" s="304">
        <f t="shared" si="435"/>
        <v>104.45</v>
      </c>
      <c r="AJ161" s="305">
        <f t="shared" si="436"/>
        <v>104.45</v>
      </c>
      <c r="AK161" s="306">
        <f t="shared" si="437"/>
        <v>0</v>
      </c>
      <c r="AL161" s="307">
        <f t="shared" si="438"/>
        <v>0</v>
      </c>
      <c r="AM161" s="308">
        <f t="shared" si="441"/>
        <v>0</v>
      </c>
      <c r="AN161" s="309">
        <f t="shared" si="447"/>
        <v>104.45</v>
      </c>
      <c r="AO161" s="338">
        <f t="shared" si="442"/>
        <v>0</v>
      </c>
      <c r="AP161" s="339">
        <f t="shared" si="439"/>
        <v>104.45</v>
      </c>
      <c r="AQ161" s="168" t="str">
        <f t="shared" si="359"/>
        <v>OK</v>
      </c>
      <c r="AR161" s="168" t="str">
        <f t="shared" si="360"/>
        <v>OK</v>
      </c>
      <c r="AS161" s="231">
        <f t="shared" si="370"/>
        <v>151</v>
      </c>
      <c r="AT161" s="336" t="str">
        <f t="shared" si="407"/>
        <v>GALENUS 27 ARENA RONA</v>
      </c>
      <c r="AU161" s="337"/>
      <c r="AV161" s="337"/>
      <c r="AW161" s="368"/>
      <c r="AX161" s="369"/>
      <c r="AY161" s="572"/>
      <c r="AZ161" s="302">
        <f t="shared" si="443"/>
        <v>3560</v>
      </c>
      <c r="BA161" s="371">
        <f t="shared" si="444"/>
        <v>42643</v>
      </c>
      <c r="BB161" s="372">
        <f t="shared" si="364"/>
        <v>0</v>
      </c>
      <c r="BC161" s="373">
        <f t="shared" si="365"/>
        <v>0</v>
      </c>
    </row>
    <row r="162" spans="1:55" s="5" customFormat="1" ht="12.75">
      <c r="A162" s="41">
        <f t="shared" si="408"/>
        <v>152</v>
      </c>
      <c r="B162" s="402" t="str">
        <f t="shared" si="446"/>
        <v>GALENUS 44 POIENI</v>
      </c>
      <c r="C162" s="74" t="s">
        <v>234</v>
      </c>
      <c r="D162" s="74">
        <v>1748</v>
      </c>
      <c r="E162" s="399">
        <v>42643</v>
      </c>
      <c r="F162" s="75"/>
      <c r="G162" s="400">
        <v>38.21</v>
      </c>
      <c r="H162" s="75"/>
      <c r="I162" s="75"/>
      <c r="J162" s="75"/>
      <c r="K162" s="75"/>
      <c r="L162" s="75"/>
      <c r="M162" s="75"/>
      <c r="N162" s="75"/>
      <c r="O162" s="402" t="str">
        <f t="shared" si="345"/>
        <v>GALENUS 44 POIENI</v>
      </c>
      <c r="P162" s="419">
        <f t="shared" si="440"/>
        <v>38.21</v>
      </c>
      <c r="Q162" s="106"/>
      <c r="R162" s="198">
        <f t="shared" si="430"/>
        <v>0</v>
      </c>
      <c r="S162" s="106"/>
      <c r="T162" s="431">
        <f t="shared" si="431"/>
        <v>38.21</v>
      </c>
      <c r="U162" s="200"/>
      <c r="V162" s="188"/>
      <c r="W162" s="432">
        <f t="shared" si="432"/>
        <v>38.21</v>
      </c>
      <c r="X162" s="168" t="str">
        <f t="shared" si="350"/>
        <v>OK</v>
      </c>
      <c r="Y162" s="224">
        <f t="shared" si="351"/>
        <v>38.21</v>
      </c>
      <c r="AA162" s="231"/>
      <c r="AB162" s="247" t="s">
        <v>235</v>
      </c>
      <c r="AC162" s="233"/>
      <c r="AD162" s="234"/>
      <c r="AE162" s="235"/>
      <c r="AF162" s="277"/>
      <c r="AG162" s="302">
        <f t="shared" si="433"/>
        <v>1748</v>
      </c>
      <c r="AH162" s="303">
        <f t="shared" si="434"/>
        <v>42643</v>
      </c>
      <c r="AI162" s="304">
        <f t="shared" si="435"/>
        <v>38.21</v>
      </c>
      <c r="AJ162" s="305">
        <f t="shared" si="436"/>
        <v>38.21</v>
      </c>
      <c r="AK162" s="306">
        <f t="shared" si="437"/>
        <v>0</v>
      </c>
      <c r="AL162" s="307">
        <f t="shared" si="438"/>
        <v>0</v>
      </c>
      <c r="AM162" s="308">
        <f t="shared" si="441"/>
        <v>0</v>
      </c>
      <c r="AN162" s="309">
        <f>T162:T163</f>
        <v>38.21</v>
      </c>
      <c r="AO162" s="338">
        <f t="shared" si="442"/>
        <v>0</v>
      </c>
      <c r="AP162" s="339">
        <f t="shared" si="439"/>
        <v>38.21</v>
      </c>
      <c r="AQ162" s="168" t="str">
        <f t="shared" si="359"/>
        <v>OK</v>
      </c>
      <c r="AR162" s="168" t="str">
        <f t="shared" si="360"/>
        <v>OK</v>
      </c>
      <c r="AS162" s="231">
        <f t="shared" si="370"/>
        <v>152</v>
      </c>
      <c r="AT162" s="336" t="str">
        <f t="shared" si="407"/>
        <v>GALENUS 44 POIENI</v>
      </c>
      <c r="AU162" s="337"/>
      <c r="AV162" s="337"/>
      <c r="AW162" s="368"/>
      <c r="AX162" s="369"/>
      <c r="AY162" s="572"/>
      <c r="AZ162" s="302">
        <f t="shared" si="443"/>
        <v>1748</v>
      </c>
      <c r="BA162" s="371">
        <f t="shared" si="444"/>
        <v>42643</v>
      </c>
      <c r="BB162" s="372">
        <f t="shared" si="364"/>
        <v>0</v>
      </c>
      <c r="BC162" s="373">
        <f t="shared" si="365"/>
        <v>0</v>
      </c>
    </row>
    <row r="163" spans="1:55" s="5" customFormat="1" ht="12.75">
      <c r="A163" s="41">
        <f t="shared" si="408"/>
        <v>153</v>
      </c>
      <c r="B163" s="402" t="str">
        <f t="shared" si="446"/>
        <v>GALENUS 73 BAIA MARE</v>
      </c>
      <c r="C163" s="74" t="s">
        <v>236</v>
      </c>
      <c r="D163" s="74">
        <v>2454</v>
      </c>
      <c r="E163" s="399">
        <v>42643</v>
      </c>
      <c r="F163" s="75"/>
      <c r="G163" s="400">
        <v>256.82</v>
      </c>
      <c r="H163" s="75"/>
      <c r="I163" s="75"/>
      <c r="J163" s="75"/>
      <c r="K163" s="75"/>
      <c r="L163" s="75"/>
      <c r="M163" s="75"/>
      <c r="N163" s="75"/>
      <c r="O163" s="402" t="str">
        <f t="shared" si="345"/>
        <v>GALENUS 73 BAIA MARE</v>
      </c>
      <c r="P163" s="419">
        <f t="shared" si="440"/>
        <v>256.82</v>
      </c>
      <c r="Q163" s="106"/>
      <c r="R163" s="198">
        <f t="shared" si="430"/>
        <v>0</v>
      </c>
      <c r="S163" s="106"/>
      <c r="T163" s="431">
        <f t="shared" si="431"/>
        <v>256.82</v>
      </c>
      <c r="U163" s="200"/>
      <c r="V163" s="188"/>
      <c r="W163" s="432">
        <f t="shared" si="432"/>
        <v>256.82</v>
      </c>
      <c r="X163" s="168" t="str">
        <f t="shared" si="350"/>
        <v>OK</v>
      </c>
      <c r="Y163" s="224">
        <f t="shared" si="351"/>
        <v>256.82</v>
      </c>
      <c r="AA163" s="231"/>
      <c r="AB163" s="247" t="s">
        <v>237</v>
      </c>
      <c r="AC163" s="233"/>
      <c r="AD163" s="234"/>
      <c r="AE163" s="235"/>
      <c r="AF163" s="277"/>
      <c r="AG163" s="302">
        <f t="shared" si="433"/>
        <v>2454</v>
      </c>
      <c r="AH163" s="303">
        <f t="shared" si="434"/>
        <v>42643</v>
      </c>
      <c r="AI163" s="304">
        <f t="shared" si="435"/>
        <v>256.82</v>
      </c>
      <c r="AJ163" s="305">
        <f t="shared" si="436"/>
        <v>256.82</v>
      </c>
      <c r="AK163" s="306">
        <f t="shared" si="437"/>
        <v>0</v>
      </c>
      <c r="AL163" s="307">
        <f t="shared" si="438"/>
        <v>0</v>
      </c>
      <c r="AM163" s="308">
        <f t="shared" si="441"/>
        <v>0</v>
      </c>
      <c r="AN163" s="309">
        <f>T163:T164</f>
        <v>256.82</v>
      </c>
      <c r="AO163" s="338">
        <f t="shared" si="442"/>
        <v>0</v>
      </c>
      <c r="AP163" s="339">
        <f t="shared" si="439"/>
        <v>256.82</v>
      </c>
      <c r="AQ163" s="168" t="str">
        <f t="shared" si="359"/>
        <v>OK</v>
      </c>
      <c r="AR163" s="168" t="str">
        <f t="shared" si="360"/>
        <v>OK</v>
      </c>
      <c r="AS163" s="231">
        <f t="shared" si="370"/>
        <v>153</v>
      </c>
      <c r="AT163" s="336" t="str">
        <f t="shared" si="407"/>
        <v>GALENUS 73 BAIA MARE</v>
      </c>
      <c r="AU163" s="337"/>
      <c r="AV163" s="337"/>
      <c r="AW163" s="368"/>
      <c r="AX163" s="369"/>
      <c r="AY163" s="572"/>
      <c r="AZ163" s="302">
        <f t="shared" si="443"/>
        <v>2454</v>
      </c>
      <c r="BA163" s="371">
        <f t="shared" si="444"/>
        <v>42643</v>
      </c>
      <c r="BB163" s="372">
        <f t="shared" si="364"/>
        <v>0</v>
      </c>
      <c r="BC163" s="373">
        <f t="shared" si="365"/>
        <v>0</v>
      </c>
    </row>
    <row r="164" spans="1:55" s="5" customFormat="1" ht="12.75">
      <c r="A164" s="41">
        <f t="shared" si="408"/>
        <v>154</v>
      </c>
      <c r="B164" s="402" t="str">
        <f t="shared" si="446"/>
        <v>GALENUS 77 BAIA MARE</v>
      </c>
      <c r="C164" s="74" t="s">
        <v>238</v>
      </c>
      <c r="D164" s="74">
        <v>2656</v>
      </c>
      <c r="E164" s="399">
        <v>42643</v>
      </c>
      <c r="F164" s="75"/>
      <c r="G164" s="400">
        <v>83.17</v>
      </c>
      <c r="H164" s="75"/>
      <c r="I164" s="75"/>
      <c r="J164" s="75"/>
      <c r="K164" s="75"/>
      <c r="L164" s="75"/>
      <c r="M164" s="75"/>
      <c r="N164" s="75"/>
      <c r="O164" s="402" t="str">
        <f t="shared" si="345"/>
        <v>GALENUS 77 BAIA MARE</v>
      </c>
      <c r="P164" s="419">
        <f t="shared" si="440"/>
        <v>83.17</v>
      </c>
      <c r="Q164" s="106"/>
      <c r="R164" s="198">
        <f t="shared" si="430"/>
        <v>0</v>
      </c>
      <c r="S164" s="106"/>
      <c r="T164" s="431">
        <f t="shared" si="431"/>
        <v>83.17</v>
      </c>
      <c r="U164" s="200"/>
      <c r="V164" s="188"/>
      <c r="W164" s="432">
        <f t="shared" si="432"/>
        <v>83.17</v>
      </c>
      <c r="X164" s="168" t="str">
        <f t="shared" si="350"/>
        <v>OK</v>
      </c>
      <c r="Y164" s="224">
        <f t="shared" si="351"/>
        <v>83.17</v>
      </c>
      <c r="AA164" s="231"/>
      <c r="AB164" s="247" t="s">
        <v>239</v>
      </c>
      <c r="AC164" s="233"/>
      <c r="AD164" s="234"/>
      <c r="AE164" s="235"/>
      <c r="AF164" s="277"/>
      <c r="AG164" s="302">
        <f t="shared" si="433"/>
        <v>2656</v>
      </c>
      <c r="AH164" s="303">
        <f t="shared" si="434"/>
        <v>42643</v>
      </c>
      <c r="AI164" s="304">
        <f t="shared" si="435"/>
        <v>83.17</v>
      </c>
      <c r="AJ164" s="305">
        <f t="shared" si="436"/>
        <v>83.17</v>
      </c>
      <c r="AK164" s="306">
        <f t="shared" si="437"/>
        <v>0</v>
      </c>
      <c r="AL164" s="307">
        <f t="shared" si="438"/>
        <v>0</v>
      </c>
      <c r="AM164" s="308">
        <f t="shared" si="441"/>
        <v>0</v>
      </c>
      <c r="AN164" s="309">
        <f aca="true" t="shared" si="448" ref="AN164:AN168">T164:T164</f>
        <v>83.17</v>
      </c>
      <c r="AO164" s="338">
        <f t="shared" si="442"/>
        <v>0</v>
      </c>
      <c r="AP164" s="339">
        <f t="shared" si="439"/>
        <v>83.17</v>
      </c>
      <c r="AQ164" s="168" t="str">
        <f t="shared" si="359"/>
        <v>OK</v>
      </c>
      <c r="AR164" s="168" t="str">
        <f t="shared" si="360"/>
        <v>OK</v>
      </c>
      <c r="AS164" s="231">
        <f t="shared" si="370"/>
        <v>154</v>
      </c>
      <c r="AT164" s="336" t="str">
        <f t="shared" si="407"/>
        <v>GALENUS 77 BAIA MARE</v>
      </c>
      <c r="AU164" s="337"/>
      <c r="AV164" s="337"/>
      <c r="AW164" s="368"/>
      <c r="AX164" s="369"/>
      <c r="AY164" s="572"/>
      <c r="AZ164" s="302">
        <f t="shared" si="443"/>
        <v>2656</v>
      </c>
      <c r="BA164" s="371">
        <f t="shared" si="444"/>
        <v>42643</v>
      </c>
      <c r="BB164" s="372">
        <f t="shared" si="364"/>
        <v>0</v>
      </c>
      <c r="BC164" s="373">
        <f t="shared" si="365"/>
        <v>0</v>
      </c>
    </row>
    <row r="165" spans="1:55" s="6" customFormat="1" ht="13.5">
      <c r="A165" s="41">
        <f t="shared" si="408"/>
        <v>155</v>
      </c>
      <c r="B165" s="403" t="str">
        <f t="shared" si="446"/>
        <v>TOTAL GALENUS SA</v>
      </c>
      <c r="C165" s="547"/>
      <c r="D165" s="405"/>
      <c r="E165" s="406"/>
      <c r="F165" s="100">
        <f aca="true" t="shared" si="449" ref="F165:U165">SUM(F148:F164)</f>
        <v>0</v>
      </c>
      <c r="G165" s="100">
        <f t="shared" si="449"/>
        <v>2479.75</v>
      </c>
      <c r="H165" s="100">
        <f t="shared" si="449"/>
        <v>0</v>
      </c>
      <c r="I165" s="147">
        <f t="shared" si="449"/>
        <v>0</v>
      </c>
      <c r="J165" s="147">
        <f t="shared" si="449"/>
        <v>0</v>
      </c>
      <c r="K165" s="147">
        <f t="shared" si="449"/>
        <v>0</v>
      </c>
      <c r="L165" s="147">
        <f t="shared" si="449"/>
        <v>0</v>
      </c>
      <c r="M165" s="147">
        <f t="shared" si="449"/>
        <v>0</v>
      </c>
      <c r="N165" s="148">
        <f t="shared" si="449"/>
        <v>0</v>
      </c>
      <c r="O165" s="403" t="str">
        <f t="shared" si="345"/>
        <v>TOTAL GALENUS SA</v>
      </c>
      <c r="P165" s="57">
        <f t="shared" si="449"/>
        <v>2479.75</v>
      </c>
      <c r="Q165" s="57">
        <f t="shared" si="449"/>
        <v>0</v>
      </c>
      <c r="R165" s="57">
        <f t="shared" si="449"/>
        <v>0</v>
      </c>
      <c r="S165" s="57">
        <f t="shared" si="449"/>
        <v>0</v>
      </c>
      <c r="T165" s="433">
        <f t="shared" si="449"/>
        <v>2479.75</v>
      </c>
      <c r="U165" s="434">
        <f t="shared" si="449"/>
        <v>0</v>
      </c>
      <c r="V165" s="435"/>
      <c r="W165" s="124">
        <f>SUM(W148:W164)</f>
        <v>2479.75</v>
      </c>
      <c r="X165" s="168" t="str">
        <f t="shared" si="350"/>
        <v>OK</v>
      </c>
      <c r="Y165" s="224">
        <f t="shared" si="351"/>
        <v>2479.75</v>
      </c>
      <c r="AA165" s="231"/>
      <c r="AB165" s="248" t="s">
        <v>240</v>
      </c>
      <c r="AC165" s="249"/>
      <c r="AD165" s="250"/>
      <c r="AE165" s="251"/>
      <c r="AF165" s="252"/>
      <c r="AG165" s="316"/>
      <c r="AH165" s="317"/>
      <c r="AI165" s="318">
        <f aca="true" t="shared" si="450" ref="AI165:AL165">SUM(AI148:AI164)</f>
        <v>2479.75</v>
      </c>
      <c r="AJ165" s="318">
        <f t="shared" si="450"/>
        <v>2479.75</v>
      </c>
      <c r="AK165" s="318">
        <f t="shared" si="450"/>
        <v>0</v>
      </c>
      <c r="AL165" s="319">
        <f t="shared" si="450"/>
        <v>0</v>
      </c>
      <c r="AM165" s="320">
        <f t="shared" si="441"/>
        <v>0</v>
      </c>
      <c r="AN165" s="321">
        <f t="shared" si="448"/>
        <v>2479.75</v>
      </c>
      <c r="AO165" s="346">
        <f t="shared" si="442"/>
        <v>0</v>
      </c>
      <c r="AP165" s="347">
        <f>SUM(AP148:AP164)</f>
        <v>2479.75</v>
      </c>
      <c r="AQ165" s="168" t="str">
        <f t="shared" si="359"/>
        <v>OK</v>
      </c>
      <c r="AR165" s="168" t="str">
        <f t="shared" si="360"/>
        <v>OK</v>
      </c>
      <c r="AS165" s="231">
        <f t="shared" si="370"/>
        <v>155</v>
      </c>
      <c r="AT165" s="348" t="str">
        <f t="shared" si="407"/>
        <v>TOTAL GALENUS SA</v>
      </c>
      <c r="AU165" s="352"/>
      <c r="AV165" s="352"/>
      <c r="AW165" s="391"/>
      <c r="AX165" s="392"/>
      <c r="AY165" s="385"/>
      <c r="AZ165" s="310"/>
      <c r="BA165" s="377"/>
      <c r="BB165" s="386">
        <f t="shared" si="364"/>
        <v>0</v>
      </c>
      <c r="BC165" s="387">
        <f t="shared" si="365"/>
        <v>0</v>
      </c>
    </row>
    <row r="166" spans="1:55" s="5" customFormat="1" ht="12.75">
      <c r="A166" s="41">
        <f t="shared" si="408"/>
        <v>156</v>
      </c>
      <c r="B166" s="91" t="str">
        <f t="shared" si="446"/>
        <v>GALIFARM SEINI</v>
      </c>
      <c r="C166" s="78" t="s">
        <v>241</v>
      </c>
      <c r="D166" s="78">
        <v>639</v>
      </c>
      <c r="E166" s="79">
        <v>42643</v>
      </c>
      <c r="F166" s="80"/>
      <c r="G166" s="81">
        <v>1834.36</v>
      </c>
      <c r="H166" s="82"/>
      <c r="I166" s="82">
        <v>1602.37</v>
      </c>
      <c r="J166" s="47"/>
      <c r="K166" s="47"/>
      <c r="L166" s="47"/>
      <c r="M166" s="47"/>
      <c r="N166" s="423"/>
      <c r="O166" s="63" t="str">
        <f t="shared" si="345"/>
        <v>GALIFARM SEINI</v>
      </c>
      <c r="P166" s="146">
        <f aca="true" t="shared" si="451" ref="P166:P173">SUM(F166:N166)</f>
        <v>3436.7299999999996</v>
      </c>
      <c r="Q166" s="161"/>
      <c r="R166" s="162">
        <f aca="true" t="shared" si="452" ref="R166:R171">IF(P166-Q166-S166&gt;Y166,P166-Q166-S166-Y166,0)</f>
        <v>0</v>
      </c>
      <c r="S166" s="163"/>
      <c r="T166" s="164">
        <f aca="true" t="shared" si="453" ref="T166:T170">W166-U166</f>
        <v>3436.7299999999996</v>
      </c>
      <c r="U166" s="165"/>
      <c r="V166" s="173"/>
      <c r="W166" s="167">
        <f aca="true" t="shared" si="454" ref="W166:W173">P166-Q166-R166-S166</f>
        <v>3436.7299999999996</v>
      </c>
      <c r="X166" s="168" t="str">
        <f t="shared" si="350"/>
        <v>OK</v>
      </c>
      <c r="Y166" s="224">
        <f t="shared" si="351"/>
        <v>3436.7299999999996</v>
      </c>
      <c r="AA166" s="231"/>
      <c r="AB166" s="247" t="s">
        <v>242</v>
      </c>
      <c r="AC166" s="233"/>
      <c r="AD166" s="268"/>
      <c r="AE166" s="269"/>
      <c r="AF166" s="270"/>
      <c r="AG166" s="302">
        <f aca="true" t="shared" si="455" ref="AG166:AG173">D166</f>
        <v>639</v>
      </c>
      <c r="AH166" s="303">
        <f aca="true" t="shared" si="456" ref="AH166:AH173">IF(E166=0,"0",E166)</f>
        <v>42643</v>
      </c>
      <c r="AI166" s="304">
        <f aca="true" t="shared" si="457" ref="AI166:AI173">P166</f>
        <v>3436.7299999999996</v>
      </c>
      <c r="AJ166" s="305">
        <f aca="true" t="shared" si="458" ref="AJ166:AJ173">AI166-AK166</f>
        <v>3436.7299999999996</v>
      </c>
      <c r="AK166" s="306">
        <f aca="true" t="shared" si="459" ref="AK166:AK173">S166</f>
        <v>0</v>
      </c>
      <c r="AL166" s="307">
        <f aca="true" t="shared" si="460" ref="AL166:AL173">Q166+R166</f>
        <v>0</v>
      </c>
      <c r="AM166" s="308">
        <f t="shared" si="441"/>
        <v>0</v>
      </c>
      <c r="AN166" s="309">
        <f t="shared" si="448"/>
        <v>3436.7299999999996</v>
      </c>
      <c r="AO166" s="338">
        <f t="shared" si="442"/>
        <v>0</v>
      </c>
      <c r="AP166" s="339">
        <f aca="true" t="shared" si="461" ref="AP166:AP173">AJ166-AL166</f>
        <v>3436.7299999999996</v>
      </c>
      <c r="AQ166" s="168" t="str">
        <f t="shared" si="359"/>
        <v>OK</v>
      </c>
      <c r="AR166" s="168" t="str">
        <f t="shared" si="360"/>
        <v>OK</v>
      </c>
      <c r="AS166" s="231">
        <f t="shared" si="370"/>
        <v>156</v>
      </c>
      <c r="AT166" s="336" t="str">
        <f t="shared" si="407"/>
        <v>GALIFARM SEINI</v>
      </c>
      <c r="AU166" s="337"/>
      <c r="AV166" s="337"/>
      <c r="AW166" s="393"/>
      <c r="AX166" s="394"/>
      <c r="AY166" s="395"/>
      <c r="AZ166" s="294">
        <f aca="true" t="shared" si="462" ref="AZ166:AZ173">D166</f>
        <v>639</v>
      </c>
      <c r="BA166" s="529">
        <f aca="true" t="shared" si="463" ref="BA166:BA173">IF(E166=0,"0",E166)</f>
        <v>42643</v>
      </c>
      <c r="BB166" s="530">
        <f t="shared" si="364"/>
        <v>0</v>
      </c>
      <c r="BC166" s="531">
        <f t="shared" si="365"/>
        <v>0</v>
      </c>
    </row>
    <row r="167" spans="1:55" s="5" customFormat="1" ht="12.75">
      <c r="A167" s="41">
        <f t="shared" si="408"/>
        <v>157</v>
      </c>
      <c r="B167" s="63" t="str">
        <f t="shared" si="446"/>
        <v>GALIFARM ILBA</v>
      </c>
      <c r="C167" s="48" t="s">
        <v>241</v>
      </c>
      <c r="D167" s="48">
        <v>643</v>
      </c>
      <c r="E167" s="49">
        <v>42643</v>
      </c>
      <c r="F167" s="50"/>
      <c r="G167" s="51">
        <v>47.22</v>
      </c>
      <c r="H167" s="52"/>
      <c r="I167" s="52"/>
      <c r="J167" s="52"/>
      <c r="K167" s="52"/>
      <c r="L167" s="52"/>
      <c r="M167" s="52"/>
      <c r="N167" s="140"/>
      <c r="O167" s="63" t="str">
        <f t="shared" si="345"/>
        <v>GALIFARM ILBA</v>
      </c>
      <c r="P167" s="122">
        <f t="shared" si="451"/>
        <v>47.22</v>
      </c>
      <c r="Q167" s="161"/>
      <c r="R167" s="162">
        <f t="shared" si="452"/>
        <v>0</v>
      </c>
      <c r="S167" s="163"/>
      <c r="T167" s="164">
        <f t="shared" si="453"/>
        <v>47.22</v>
      </c>
      <c r="U167" s="165"/>
      <c r="V167" s="173"/>
      <c r="W167" s="167">
        <f t="shared" si="454"/>
        <v>47.22</v>
      </c>
      <c r="X167" s="168" t="str">
        <f t="shared" si="350"/>
        <v>OK</v>
      </c>
      <c r="Y167" s="224">
        <f t="shared" si="351"/>
        <v>47.22</v>
      </c>
      <c r="AA167" s="231"/>
      <c r="AB167" s="247" t="s">
        <v>243</v>
      </c>
      <c r="AC167" s="233"/>
      <c r="AD167" s="268"/>
      <c r="AE167" s="269"/>
      <c r="AF167" s="270"/>
      <c r="AG167" s="302">
        <f t="shared" si="455"/>
        <v>643</v>
      </c>
      <c r="AH167" s="303">
        <f t="shared" si="456"/>
        <v>42643</v>
      </c>
      <c r="AI167" s="304">
        <f t="shared" si="457"/>
        <v>47.22</v>
      </c>
      <c r="AJ167" s="305">
        <f t="shared" si="458"/>
        <v>47.22</v>
      </c>
      <c r="AK167" s="306">
        <f t="shared" si="459"/>
        <v>0</v>
      </c>
      <c r="AL167" s="307">
        <f t="shared" si="460"/>
        <v>0</v>
      </c>
      <c r="AM167" s="308">
        <f t="shared" si="441"/>
        <v>0</v>
      </c>
      <c r="AN167" s="309">
        <f t="shared" si="448"/>
        <v>47.22</v>
      </c>
      <c r="AO167" s="338">
        <f t="shared" si="442"/>
        <v>0</v>
      </c>
      <c r="AP167" s="339">
        <f t="shared" si="461"/>
        <v>47.22</v>
      </c>
      <c r="AQ167" s="168" t="str">
        <f t="shared" si="359"/>
        <v>OK</v>
      </c>
      <c r="AR167" s="168" t="str">
        <f t="shared" si="360"/>
        <v>OK</v>
      </c>
      <c r="AS167" s="231">
        <f t="shared" si="370"/>
        <v>157</v>
      </c>
      <c r="AT167" s="336" t="str">
        <f t="shared" si="407"/>
        <v>GALIFARM ILBA</v>
      </c>
      <c r="AU167" s="337"/>
      <c r="AV167" s="337"/>
      <c r="AW167" s="393"/>
      <c r="AX167" s="394"/>
      <c r="AY167" s="395"/>
      <c r="AZ167" s="302">
        <f t="shared" si="462"/>
        <v>643</v>
      </c>
      <c r="BA167" s="371">
        <f t="shared" si="463"/>
        <v>42643</v>
      </c>
      <c r="BB167" s="372">
        <f t="shared" si="364"/>
        <v>0</v>
      </c>
      <c r="BC167" s="373">
        <f t="shared" si="365"/>
        <v>0</v>
      </c>
    </row>
    <row r="168" spans="1:55" s="6" customFormat="1" ht="13.5">
      <c r="A168" s="41">
        <f t="shared" si="408"/>
        <v>158</v>
      </c>
      <c r="B168" s="83" t="str">
        <f t="shared" si="446"/>
        <v>TOTAL GALIFARM</v>
      </c>
      <c r="C168" s="84"/>
      <c r="D168" s="85"/>
      <c r="E168" s="86"/>
      <c r="F168" s="87">
        <f aca="true" t="shared" si="464" ref="F168:U168">SUM(F166:F167)</f>
        <v>0</v>
      </c>
      <c r="G168" s="87">
        <f t="shared" si="464"/>
        <v>1881.58</v>
      </c>
      <c r="H168" s="87">
        <f t="shared" si="464"/>
        <v>0</v>
      </c>
      <c r="I168" s="135">
        <f t="shared" si="464"/>
        <v>1602.37</v>
      </c>
      <c r="J168" s="135">
        <f t="shared" si="464"/>
        <v>0</v>
      </c>
      <c r="K168" s="135">
        <f t="shared" si="464"/>
        <v>0</v>
      </c>
      <c r="L168" s="135">
        <f t="shared" si="464"/>
        <v>0</v>
      </c>
      <c r="M168" s="135">
        <f t="shared" si="464"/>
        <v>0</v>
      </c>
      <c r="N168" s="136">
        <f t="shared" si="464"/>
        <v>0</v>
      </c>
      <c r="O168" s="83" t="str">
        <f t="shared" si="345"/>
        <v>TOTAL GALIFARM</v>
      </c>
      <c r="P168" s="125">
        <f t="shared" si="464"/>
        <v>3483.9499999999994</v>
      </c>
      <c r="Q168" s="149">
        <f t="shared" si="464"/>
        <v>0</v>
      </c>
      <c r="R168" s="149">
        <f t="shared" si="464"/>
        <v>0</v>
      </c>
      <c r="S168" s="149">
        <f t="shared" si="464"/>
        <v>0</v>
      </c>
      <c r="T168" s="169">
        <f t="shared" si="464"/>
        <v>3483.9499999999994</v>
      </c>
      <c r="U168" s="170">
        <f t="shared" si="464"/>
        <v>0</v>
      </c>
      <c r="V168" s="171"/>
      <c r="W168" s="172">
        <f>SUM(W166:W167)</f>
        <v>3483.9499999999994</v>
      </c>
      <c r="X168" s="168" t="str">
        <f t="shared" si="350"/>
        <v>OK</v>
      </c>
      <c r="Y168" s="224">
        <f t="shared" si="351"/>
        <v>3483.9499999999994</v>
      </c>
      <c r="AA168" s="231"/>
      <c r="AB168" s="248" t="s">
        <v>244</v>
      </c>
      <c r="AC168" s="249"/>
      <c r="AD168" s="250"/>
      <c r="AE168" s="251"/>
      <c r="AF168" s="252"/>
      <c r="AG168" s="316"/>
      <c r="AH168" s="317"/>
      <c r="AI168" s="318">
        <f aca="true" t="shared" si="465" ref="AI168:AL168">SUM(AI166:AI167)</f>
        <v>3483.9499999999994</v>
      </c>
      <c r="AJ168" s="318">
        <f t="shared" si="465"/>
        <v>3483.9499999999994</v>
      </c>
      <c r="AK168" s="318">
        <f t="shared" si="465"/>
        <v>0</v>
      </c>
      <c r="AL168" s="319">
        <f t="shared" si="465"/>
        <v>0</v>
      </c>
      <c r="AM168" s="320">
        <f t="shared" si="441"/>
        <v>0</v>
      </c>
      <c r="AN168" s="321">
        <f t="shared" si="448"/>
        <v>3483.9499999999994</v>
      </c>
      <c r="AO168" s="346">
        <f t="shared" si="442"/>
        <v>0</v>
      </c>
      <c r="AP168" s="347">
        <f>SUM(AP166:AP167)</f>
        <v>3483.9499999999994</v>
      </c>
      <c r="AQ168" s="168" t="str">
        <f t="shared" si="359"/>
        <v>OK</v>
      </c>
      <c r="AR168" s="168" t="str">
        <f t="shared" si="360"/>
        <v>OK</v>
      </c>
      <c r="AS168" s="231">
        <f t="shared" si="370"/>
        <v>158</v>
      </c>
      <c r="AT168" s="348" t="str">
        <f t="shared" si="407"/>
        <v>TOTAL GALIFARM</v>
      </c>
      <c r="AU168" s="352"/>
      <c r="AV168" s="352"/>
      <c r="AW168" s="391"/>
      <c r="AX168" s="392"/>
      <c r="AY168" s="385"/>
      <c r="AZ168" s="310"/>
      <c r="BA168" s="377"/>
      <c r="BB168" s="386">
        <f t="shared" si="364"/>
        <v>0</v>
      </c>
      <c r="BC168" s="387">
        <f t="shared" si="365"/>
        <v>0</v>
      </c>
    </row>
    <row r="169" spans="1:55" s="5" customFormat="1" ht="12.75">
      <c r="A169" s="41">
        <f t="shared" si="408"/>
        <v>159</v>
      </c>
      <c r="B169" s="63" t="str">
        <f t="shared" si="446"/>
        <v>GENTIANA 1</v>
      </c>
      <c r="C169" s="72" t="s">
        <v>245</v>
      </c>
      <c r="D169" s="72">
        <v>1125</v>
      </c>
      <c r="E169" s="73">
        <v>42643</v>
      </c>
      <c r="F169" s="40">
        <v>81041.01</v>
      </c>
      <c r="G169" s="39">
        <v>1533.81</v>
      </c>
      <c r="H169" s="40"/>
      <c r="I169" s="40">
        <v>1296.91</v>
      </c>
      <c r="J169" s="40"/>
      <c r="K169" s="40"/>
      <c r="L169" s="40"/>
      <c r="M169" s="40"/>
      <c r="N169" s="40">
        <v>14422.89</v>
      </c>
      <c r="O169" s="63" t="str">
        <f t="shared" si="345"/>
        <v>GENTIANA 1</v>
      </c>
      <c r="P169" s="146">
        <f t="shared" si="451"/>
        <v>98294.62</v>
      </c>
      <c r="Q169" s="161"/>
      <c r="R169" s="162">
        <f t="shared" si="452"/>
        <v>0</v>
      </c>
      <c r="S169" s="163"/>
      <c r="T169" s="164">
        <f t="shared" si="453"/>
        <v>98294.62</v>
      </c>
      <c r="U169" s="165"/>
      <c r="V169" s="173"/>
      <c r="W169" s="167">
        <f t="shared" si="454"/>
        <v>98294.62</v>
      </c>
      <c r="X169" s="168" t="str">
        <f t="shared" si="350"/>
        <v>OK</v>
      </c>
      <c r="Y169" s="224">
        <f t="shared" si="351"/>
        <v>98294.62</v>
      </c>
      <c r="AA169" s="231"/>
      <c r="AB169" s="247" t="s">
        <v>246</v>
      </c>
      <c r="AC169" s="233"/>
      <c r="AD169" s="234"/>
      <c r="AE169" s="235"/>
      <c r="AF169" s="277"/>
      <c r="AG169" s="302">
        <f t="shared" si="455"/>
        <v>1125</v>
      </c>
      <c r="AH169" s="303">
        <f t="shared" si="456"/>
        <v>42643</v>
      </c>
      <c r="AI169" s="304">
        <f t="shared" si="457"/>
        <v>98294.62</v>
      </c>
      <c r="AJ169" s="305">
        <f t="shared" si="458"/>
        <v>98294.62</v>
      </c>
      <c r="AK169" s="306">
        <f t="shared" si="459"/>
        <v>0</v>
      </c>
      <c r="AL169" s="307">
        <f t="shared" si="460"/>
        <v>0</v>
      </c>
      <c r="AM169" s="308">
        <f t="shared" si="441"/>
        <v>0</v>
      </c>
      <c r="AN169" s="309">
        <f>T169:T173</f>
        <v>98294.62</v>
      </c>
      <c r="AO169" s="338">
        <f t="shared" si="442"/>
        <v>0</v>
      </c>
      <c r="AP169" s="339">
        <f t="shared" si="461"/>
        <v>98294.62</v>
      </c>
      <c r="AQ169" s="168" t="str">
        <f t="shared" si="359"/>
        <v>OK</v>
      </c>
      <c r="AR169" s="168" t="str">
        <f t="shared" si="360"/>
        <v>OK</v>
      </c>
      <c r="AS169" s="231">
        <f t="shared" si="370"/>
        <v>159</v>
      </c>
      <c r="AT169" s="336" t="str">
        <f t="shared" si="407"/>
        <v>GENTIANA 1</v>
      </c>
      <c r="AU169" s="337"/>
      <c r="AV169" s="337"/>
      <c r="AW169" s="368"/>
      <c r="AX169" s="369"/>
      <c r="AY169" s="572"/>
      <c r="AZ169" s="294">
        <f t="shared" si="462"/>
        <v>1125</v>
      </c>
      <c r="BA169" s="529">
        <f t="shared" si="463"/>
        <v>42643</v>
      </c>
      <c r="BB169" s="530">
        <f t="shared" si="364"/>
        <v>0</v>
      </c>
      <c r="BC169" s="531">
        <f t="shared" si="365"/>
        <v>0</v>
      </c>
    </row>
    <row r="170" spans="1:55" s="5" customFormat="1" ht="12.75">
      <c r="A170" s="41">
        <f t="shared" si="408"/>
        <v>160</v>
      </c>
      <c r="B170" s="63" t="str">
        <f t="shared" si="446"/>
        <v>GENTIANA 2</v>
      </c>
      <c r="C170" s="74" t="s">
        <v>247</v>
      </c>
      <c r="D170" s="74">
        <v>212</v>
      </c>
      <c r="E170" s="399">
        <v>42643</v>
      </c>
      <c r="F170" s="75"/>
      <c r="G170" s="400">
        <v>1115.11</v>
      </c>
      <c r="H170" s="75">
        <v>271.63</v>
      </c>
      <c r="I170" s="75">
        <v>1258.33</v>
      </c>
      <c r="J170" s="75"/>
      <c r="K170" s="75"/>
      <c r="L170" s="75"/>
      <c r="M170" s="75"/>
      <c r="N170" s="75"/>
      <c r="O170" s="63" t="str">
        <f t="shared" si="345"/>
        <v>GENTIANA 2</v>
      </c>
      <c r="P170" s="122">
        <f t="shared" si="451"/>
        <v>2645.0699999999997</v>
      </c>
      <c r="Q170" s="161"/>
      <c r="R170" s="162">
        <f t="shared" si="452"/>
        <v>0</v>
      </c>
      <c r="S170" s="163"/>
      <c r="T170" s="164">
        <f t="shared" si="453"/>
        <v>2645.0699999999997</v>
      </c>
      <c r="U170" s="165"/>
      <c r="V170" s="173"/>
      <c r="W170" s="167">
        <f t="shared" si="454"/>
        <v>2645.0699999999997</v>
      </c>
      <c r="X170" s="168" t="str">
        <f t="shared" si="350"/>
        <v>OK</v>
      </c>
      <c r="Y170" s="224">
        <f t="shared" si="351"/>
        <v>2645.0699999999997</v>
      </c>
      <c r="AA170" s="231"/>
      <c r="AB170" s="247" t="s">
        <v>248</v>
      </c>
      <c r="AC170" s="233"/>
      <c r="AD170" s="234"/>
      <c r="AE170" s="235"/>
      <c r="AF170" s="277"/>
      <c r="AG170" s="302">
        <f t="shared" si="455"/>
        <v>212</v>
      </c>
      <c r="AH170" s="303">
        <f t="shared" si="456"/>
        <v>42643</v>
      </c>
      <c r="AI170" s="304">
        <f t="shared" si="457"/>
        <v>2645.0699999999997</v>
      </c>
      <c r="AJ170" s="305">
        <f t="shared" si="458"/>
        <v>2645.0699999999997</v>
      </c>
      <c r="AK170" s="306">
        <f t="shared" si="459"/>
        <v>0</v>
      </c>
      <c r="AL170" s="307">
        <f t="shared" si="460"/>
        <v>0</v>
      </c>
      <c r="AM170" s="308">
        <f t="shared" si="441"/>
        <v>0</v>
      </c>
      <c r="AN170" s="309">
        <f aca="true" t="shared" si="466" ref="AN170:AN174">T170:T170</f>
        <v>2645.0699999999997</v>
      </c>
      <c r="AO170" s="338">
        <f t="shared" si="442"/>
        <v>0</v>
      </c>
      <c r="AP170" s="339">
        <f t="shared" si="461"/>
        <v>2645.0699999999997</v>
      </c>
      <c r="AQ170" s="168" t="str">
        <f t="shared" si="359"/>
        <v>OK</v>
      </c>
      <c r="AR170" s="168" t="str">
        <f t="shared" si="360"/>
        <v>OK</v>
      </c>
      <c r="AS170" s="231">
        <f t="shared" si="370"/>
        <v>160</v>
      </c>
      <c r="AT170" s="336" t="str">
        <f t="shared" si="407"/>
        <v>GENTIANA 2</v>
      </c>
      <c r="AU170" s="337"/>
      <c r="AV170" s="337"/>
      <c r="AW170" s="368"/>
      <c r="AX170" s="369"/>
      <c r="AY170" s="572"/>
      <c r="AZ170" s="302">
        <f t="shared" si="462"/>
        <v>212</v>
      </c>
      <c r="BA170" s="371">
        <f t="shared" si="463"/>
        <v>42643</v>
      </c>
      <c r="BB170" s="372">
        <f t="shared" si="364"/>
        <v>0</v>
      </c>
      <c r="BC170" s="373">
        <f t="shared" si="365"/>
        <v>0</v>
      </c>
    </row>
    <row r="171" spans="1:55" s="5" customFormat="1" ht="12.75">
      <c r="A171" s="41">
        <f t="shared" si="408"/>
        <v>161</v>
      </c>
      <c r="B171" s="63" t="str">
        <f t="shared" si="446"/>
        <v>GENTIANA 3</v>
      </c>
      <c r="C171" s="74" t="s">
        <v>249</v>
      </c>
      <c r="D171" s="74">
        <v>134</v>
      </c>
      <c r="E171" s="399">
        <v>42643</v>
      </c>
      <c r="F171" s="75">
        <v>323084.88</v>
      </c>
      <c r="G171" s="400">
        <v>30193.32</v>
      </c>
      <c r="H171" s="75">
        <v>72919.98</v>
      </c>
      <c r="I171" s="75">
        <v>181997.22</v>
      </c>
      <c r="J171" s="75"/>
      <c r="K171" s="75"/>
      <c r="L171" s="75"/>
      <c r="M171" s="75"/>
      <c r="N171" s="75"/>
      <c r="O171" s="63" t="str">
        <f t="shared" si="345"/>
        <v>GENTIANA 3</v>
      </c>
      <c r="P171" s="122">
        <f t="shared" si="451"/>
        <v>608195.4</v>
      </c>
      <c r="Q171" s="161"/>
      <c r="R171" s="162">
        <f t="shared" si="452"/>
        <v>0</v>
      </c>
      <c r="S171" s="163"/>
      <c r="T171" s="561">
        <f>W171-U171-U172</f>
        <v>608195.4</v>
      </c>
      <c r="U171" s="165"/>
      <c r="V171" s="173"/>
      <c r="W171" s="167">
        <f t="shared" si="454"/>
        <v>608195.4</v>
      </c>
      <c r="X171" s="168" t="str">
        <f t="shared" si="350"/>
        <v>OK</v>
      </c>
      <c r="Y171" s="224">
        <f t="shared" si="351"/>
        <v>608195.4</v>
      </c>
      <c r="AA171" s="231"/>
      <c r="AB171" s="247" t="s">
        <v>250</v>
      </c>
      <c r="AC171" s="233"/>
      <c r="AD171" s="234"/>
      <c r="AE171" s="235"/>
      <c r="AF171" s="277"/>
      <c r="AG171" s="302">
        <f t="shared" si="455"/>
        <v>134</v>
      </c>
      <c r="AH171" s="303">
        <f t="shared" si="456"/>
        <v>42643</v>
      </c>
      <c r="AI171" s="304">
        <f t="shared" si="457"/>
        <v>608195.4</v>
      </c>
      <c r="AJ171" s="305">
        <f t="shared" si="458"/>
        <v>608195.4</v>
      </c>
      <c r="AK171" s="306">
        <f t="shared" si="459"/>
        <v>0</v>
      </c>
      <c r="AL171" s="307">
        <f t="shared" si="460"/>
        <v>0</v>
      </c>
      <c r="AM171" s="308">
        <f t="shared" si="441"/>
        <v>0</v>
      </c>
      <c r="AN171" s="309">
        <f t="shared" si="466"/>
        <v>608195.4</v>
      </c>
      <c r="AO171" s="338">
        <f t="shared" si="442"/>
        <v>0</v>
      </c>
      <c r="AP171" s="339">
        <f t="shared" si="461"/>
        <v>608195.4</v>
      </c>
      <c r="AQ171" s="168" t="str">
        <f t="shared" si="359"/>
        <v>OK</v>
      </c>
      <c r="AR171" s="168" t="str">
        <f t="shared" si="360"/>
        <v>OK</v>
      </c>
      <c r="AS171" s="231">
        <f t="shared" si="370"/>
        <v>161</v>
      </c>
      <c r="AT171" s="336" t="str">
        <f t="shared" si="407"/>
        <v>GENTIANA 3</v>
      </c>
      <c r="AU171" s="337"/>
      <c r="AV171" s="337"/>
      <c r="AW171" s="368"/>
      <c r="AX171" s="369"/>
      <c r="AY171" s="572"/>
      <c r="AZ171" s="302">
        <f t="shared" si="462"/>
        <v>134</v>
      </c>
      <c r="BA171" s="371">
        <f t="shared" si="463"/>
        <v>42643</v>
      </c>
      <c r="BB171" s="372">
        <f t="shared" si="364"/>
        <v>0</v>
      </c>
      <c r="BC171" s="373">
        <f t="shared" si="365"/>
        <v>0</v>
      </c>
    </row>
    <row r="172" spans="1:55" s="5" customFormat="1" ht="12.75">
      <c r="A172" s="41">
        <f t="shared" si="408"/>
        <v>162</v>
      </c>
      <c r="B172" s="63" t="str">
        <f t="shared" si="446"/>
        <v>GENTIANA 4</v>
      </c>
      <c r="C172" s="548" t="s">
        <v>247</v>
      </c>
      <c r="D172" s="549">
        <v>6</v>
      </c>
      <c r="E172" s="550">
        <v>42643</v>
      </c>
      <c r="F172" s="199"/>
      <c r="G172" s="95">
        <v>356.7</v>
      </c>
      <c r="H172" s="551"/>
      <c r="I172" s="95"/>
      <c r="J172" s="95"/>
      <c r="K172" s="95"/>
      <c r="L172" s="95"/>
      <c r="M172" s="95"/>
      <c r="N172" s="142"/>
      <c r="O172" s="63" t="str">
        <f t="shared" si="345"/>
        <v>GENTIANA 4</v>
      </c>
      <c r="P172" s="122">
        <f t="shared" si="451"/>
        <v>356.7</v>
      </c>
      <c r="Q172" s="190"/>
      <c r="R172" s="562"/>
      <c r="S172" s="563"/>
      <c r="T172" s="561">
        <f>W172-U172-U173</f>
        <v>356.7</v>
      </c>
      <c r="U172" s="165"/>
      <c r="V172" s="173"/>
      <c r="W172" s="167">
        <f t="shared" si="454"/>
        <v>356.7</v>
      </c>
      <c r="X172" s="168" t="str">
        <f t="shared" si="350"/>
        <v>OK</v>
      </c>
      <c r="Y172" s="224">
        <f t="shared" si="351"/>
        <v>356.7</v>
      </c>
      <c r="AA172" s="231"/>
      <c r="AB172" s="247" t="s">
        <v>251</v>
      </c>
      <c r="AC172" s="233"/>
      <c r="AD172" s="234"/>
      <c r="AE172" s="235"/>
      <c r="AF172" s="277"/>
      <c r="AG172" s="302">
        <f t="shared" si="455"/>
        <v>6</v>
      </c>
      <c r="AH172" s="303">
        <f t="shared" si="456"/>
        <v>42643</v>
      </c>
      <c r="AI172" s="304">
        <f t="shared" si="457"/>
        <v>356.7</v>
      </c>
      <c r="AJ172" s="305">
        <f t="shared" si="458"/>
        <v>356.7</v>
      </c>
      <c r="AK172" s="306">
        <f t="shared" si="459"/>
        <v>0</v>
      </c>
      <c r="AL172" s="307">
        <f t="shared" si="460"/>
        <v>0</v>
      </c>
      <c r="AM172" s="308">
        <f t="shared" si="441"/>
        <v>0</v>
      </c>
      <c r="AN172" s="309">
        <f t="shared" si="466"/>
        <v>356.7</v>
      </c>
      <c r="AO172" s="338">
        <f t="shared" si="442"/>
        <v>0</v>
      </c>
      <c r="AP172" s="339">
        <f t="shared" si="461"/>
        <v>356.7</v>
      </c>
      <c r="AQ172" s="168" t="str">
        <f t="shared" si="359"/>
        <v>OK</v>
      </c>
      <c r="AR172" s="168" t="str">
        <f t="shared" si="360"/>
        <v>OK</v>
      </c>
      <c r="AS172" s="231">
        <f t="shared" si="370"/>
        <v>162</v>
      </c>
      <c r="AT172" s="336" t="str">
        <f t="shared" si="407"/>
        <v>GENTIANA 4</v>
      </c>
      <c r="AU172" s="337"/>
      <c r="AV172" s="337"/>
      <c r="AW172" s="368"/>
      <c r="AX172" s="369"/>
      <c r="AY172" s="572"/>
      <c r="AZ172" s="302">
        <f t="shared" si="462"/>
        <v>6</v>
      </c>
      <c r="BA172" s="371">
        <f t="shared" si="463"/>
        <v>42643</v>
      </c>
      <c r="BB172" s="372">
        <f t="shared" si="364"/>
        <v>0</v>
      </c>
      <c r="BC172" s="373">
        <f t="shared" si="365"/>
        <v>0</v>
      </c>
    </row>
    <row r="173" spans="1:55" s="5" customFormat="1" ht="12.75">
      <c r="A173" s="41">
        <f t="shared" si="408"/>
        <v>163</v>
      </c>
      <c r="B173" s="63" t="str">
        <f t="shared" si="446"/>
        <v>GENTIANA 3</v>
      </c>
      <c r="C173" s="548"/>
      <c r="D173" s="549"/>
      <c r="E173" s="550"/>
      <c r="F173" s="95"/>
      <c r="G173" s="75"/>
      <c r="H173" s="75"/>
      <c r="I173" s="75"/>
      <c r="J173" s="75"/>
      <c r="K173" s="75"/>
      <c r="L173" s="75"/>
      <c r="M173" s="75"/>
      <c r="N173" s="134"/>
      <c r="O173" s="63" t="str">
        <f t="shared" si="345"/>
        <v>GENTIANA 3</v>
      </c>
      <c r="P173" s="122">
        <f t="shared" si="451"/>
        <v>0</v>
      </c>
      <c r="Q173" s="161"/>
      <c r="R173" s="162">
        <f aca="true" t="shared" si="467" ref="R173:R176">IF(P173-Q173-S173&gt;Y173,P173-Q173-S173-Y173,0)</f>
        <v>0</v>
      </c>
      <c r="S173" s="163"/>
      <c r="T173" s="164">
        <f aca="true" t="shared" si="468" ref="T173:T176">W173-U173</f>
        <v>0</v>
      </c>
      <c r="U173" s="165"/>
      <c r="V173" s="173"/>
      <c r="W173" s="167">
        <f t="shared" si="454"/>
        <v>0</v>
      </c>
      <c r="X173" s="168" t="str">
        <f t="shared" si="350"/>
        <v>OK</v>
      </c>
      <c r="Y173" s="224">
        <f t="shared" si="351"/>
        <v>0</v>
      </c>
      <c r="AA173" s="231"/>
      <c r="AB173" s="247" t="s">
        <v>250</v>
      </c>
      <c r="AC173" s="233"/>
      <c r="AD173" s="234"/>
      <c r="AE173" s="235"/>
      <c r="AF173" s="277"/>
      <c r="AG173" s="302">
        <f t="shared" si="455"/>
        <v>0</v>
      </c>
      <c r="AH173" s="303" t="str">
        <f t="shared" si="456"/>
        <v>0</v>
      </c>
      <c r="AI173" s="304">
        <f t="shared" si="457"/>
        <v>0</v>
      </c>
      <c r="AJ173" s="305">
        <f t="shared" si="458"/>
        <v>0</v>
      </c>
      <c r="AK173" s="306">
        <f t="shared" si="459"/>
        <v>0</v>
      </c>
      <c r="AL173" s="307">
        <f t="shared" si="460"/>
        <v>0</v>
      </c>
      <c r="AM173" s="308">
        <f t="shared" si="441"/>
        <v>0</v>
      </c>
      <c r="AN173" s="309">
        <f t="shared" si="466"/>
        <v>0</v>
      </c>
      <c r="AO173" s="338">
        <f t="shared" si="442"/>
        <v>0</v>
      </c>
      <c r="AP173" s="339">
        <f t="shared" si="461"/>
        <v>0</v>
      </c>
      <c r="AQ173" s="168" t="str">
        <f t="shared" si="359"/>
        <v>OK</v>
      </c>
      <c r="AR173" s="168" t="str">
        <f t="shared" si="360"/>
        <v>OK</v>
      </c>
      <c r="AS173" s="231">
        <f t="shared" si="370"/>
        <v>163</v>
      </c>
      <c r="AT173" s="336" t="str">
        <f t="shared" si="407"/>
        <v>GENTIANA 3</v>
      </c>
      <c r="AU173" s="337"/>
      <c r="AV173" s="337"/>
      <c r="AW173" s="368"/>
      <c r="AX173" s="369"/>
      <c r="AY173" s="572"/>
      <c r="AZ173" s="302">
        <f t="shared" si="462"/>
        <v>0</v>
      </c>
      <c r="BA173" s="371" t="str">
        <f t="shared" si="463"/>
        <v>0</v>
      </c>
      <c r="BB173" s="372">
        <f t="shared" si="364"/>
        <v>0</v>
      </c>
      <c r="BC173" s="373">
        <f t="shared" si="365"/>
        <v>0</v>
      </c>
    </row>
    <row r="174" spans="1:55" s="6" customFormat="1" ht="13.5">
      <c r="A174" s="41">
        <f t="shared" si="408"/>
        <v>164</v>
      </c>
      <c r="B174" s="83" t="str">
        <f t="shared" si="446"/>
        <v>TOTAL GENTIANA</v>
      </c>
      <c r="C174" s="84"/>
      <c r="D174" s="85"/>
      <c r="E174" s="86"/>
      <c r="F174" s="87">
        <f aca="true" t="shared" si="469" ref="F174:N174">SUM(F169:F173)</f>
        <v>404125.89</v>
      </c>
      <c r="G174" s="87">
        <f t="shared" si="469"/>
        <v>33198.939999999995</v>
      </c>
      <c r="H174" s="87">
        <f t="shared" si="469"/>
        <v>73191.61</v>
      </c>
      <c r="I174" s="135">
        <f t="shared" si="469"/>
        <v>184552.46</v>
      </c>
      <c r="J174" s="135">
        <f t="shared" si="469"/>
        <v>0</v>
      </c>
      <c r="K174" s="135">
        <f t="shared" si="469"/>
        <v>0</v>
      </c>
      <c r="L174" s="135">
        <f t="shared" si="469"/>
        <v>0</v>
      </c>
      <c r="M174" s="135">
        <f t="shared" si="469"/>
        <v>0</v>
      </c>
      <c r="N174" s="136">
        <f t="shared" si="469"/>
        <v>14422.89</v>
      </c>
      <c r="O174" s="83" t="str">
        <f t="shared" si="345"/>
        <v>TOTAL GENTIANA</v>
      </c>
      <c r="P174" s="125">
        <f aca="true" t="shared" si="470" ref="P174:U174">SUM(P169:P173)</f>
        <v>709491.79</v>
      </c>
      <c r="Q174" s="149">
        <f t="shared" si="470"/>
        <v>0</v>
      </c>
      <c r="R174" s="149">
        <f t="shared" si="470"/>
        <v>0</v>
      </c>
      <c r="S174" s="149">
        <f t="shared" si="470"/>
        <v>0</v>
      </c>
      <c r="T174" s="169">
        <f t="shared" si="470"/>
        <v>709491.79</v>
      </c>
      <c r="U174" s="170">
        <f t="shared" si="470"/>
        <v>0</v>
      </c>
      <c r="V174" s="171"/>
      <c r="W174" s="172">
        <f>SUM(W169:W173)</f>
        <v>709491.79</v>
      </c>
      <c r="X174" s="168" t="str">
        <f t="shared" si="350"/>
        <v>OK</v>
      </c>
      <c r="Y174" s="224">
        <f t="shared" si="351"/>
        <v>709491.79</v>
      </c>
      <c r="AA174" s="231"/>
      <c r="AB174" s="248" t="s">
        <v>252</v>
      </c>
      <c r="AC174" s="249"/>
      <c r="AD174" s="250"/>
      <c r="AE174" s="251"/>
      <c r="AF174" s="252"/>
      <c r="AG174" s="316"/>
      <c r="AH174" s="317"/>
      <c r="AI174" s="318">
        <f aca="true" t="shared" si="471" ref="AI174:AL174">SUM(AI169:AI173)</f>
        <v>709491.79</v>
      </c>
      <c r="AJ174" s="318">
        <f t="shared" si="471"/>
        <v>709491.79</v>
      </c>
      <c r="AK174" s="318">
        <f t="shared" si="471"/>
        <v>0</v>
      </c>
      <c r="AL174" s="319">
        <f t="shared" si="471"/>
        <v>0</v>
      </c>
      <c r="AM174" s="320">
        <f t="shared" si="441"/>
        <v>0</v>
      </c>
      <c r="AN174" s="321">
        <f t="shared" si="466"/>
        <v>709491.79</v>
      </c>
      <c r="AO174" s="346">
        <f t="shared" si="442"/>
        <v>0</v>
      </c>
      <c r="AP174" s="347">
        <f>SUM(AP169:AP173)</f>
        <v>709491.79</v>
      </c>
      <c r="AQ174" s="168" t="str">
        <f t="shared" si="359"/>
        <v>OK</v>
      </c>
      <c r="AR174" s="168" t="str">
        <f t="shared" si="360"/>
        <v>OK</v>
      </c>
      <c r="AS174" s="231">
        <f t="shared" si="370"/>
        <v>164</v>
      </c>
      <c r="AT174" s="348" t="str">
        <f aca="true" t="shared" si="472" ref="AT174:AT191">AB174</f>
        <v>TOTAL GENTIANA</v>
      </c>
      <c r="AU174" s="352"/>
      <c r="AV174" s="352"/>
      <c r="AW174" s="391"/>
      <c r="AX174" s="392"/>
      <c r="AY174" s="385"/>
      <c r="AZ174" s="310"/>
      <c r="BA174" s="377"/>
      <c r="BB174" s="386">
        <f t="shared" si="364"/>
        <v>0</v>
      </c>
      <c r="BC174" s="387">
        <f t="shared" si="365"/>
        <v>0</v>
      </c>
    </row>
    <row r="175" spans="1:55" s="5" customFormat="1" ht="12.75">
      <c r="A175" s="41">
        <f t="shared" si="408"/>
        <v>165</v>
      </c>
      <c r="B175" s="63" t="str">
        <f t="shared" si="446"/>
        <v>HAPPY PHARM</v>
      </c>
      <c r="C175" s="43" t="s">
        <v>253</v>
      </c>
      <c r="D175" s="43">
        <v>244</v>
      </c>
      <c r="E175" s="44">
        <v>42643</v>
      </c>
      <c r="F175" s="45">
        <v>154.91</v>
      </c>
      <c r="G175" s="46">
        <v>130.39</v>
      </c>
      <c r="H175" s="47"/>
      <c r="I175" s="47"/>
      <c r="J175" s="47"/>
      <c r="K175" s="47"/>
      <c r="L175" s="47"/>
      <c r="M175" s="47"/>
      <c r="N175" s="423"/>
      <c r="O175" s="63" t="str">
        <f t="shared" si="345"/>
        <v>HAPPY PHARM</v>
      </c>
      <c r="P175" s="146">
        <f aca="true" t="shared" si="473" ref="P175:P180">SUM(F175:N175)</f>
        <v>285.29999999999995</v>
      </c>
      <c r="Q175" s="163"/>
      <c r="R175" s="162">
        <f t="shared" si="467"/>
        <v>0</v>
      </c>
      <c r="S175" s="163"/>
      <c r="T175" s="164">
        <f t="shared" si="468"/>
        <v>285.29999999999995</v>
      </c>
      <c r="U175" s="165"/>
      <c r="V175" s="173"/>
      <c r="W175" s="167">
        <f aca="true" t="shared" si="474" ref="W175:W180">P175-Q175-R175-S175</f>
        <v>285.29999999999995</v>
      </c>
      <c r="X175" s="168" t="str">
        <f t="shared" si="350"/>
        <v>OK</v>
      </c>
      <c r="Y175" s="224">
        <f t="shared" si="351"/>
        <v>285.29999999999995</v>
      </c>
      <c r="AA175" s="231"/>
      <c r="AB175" s="247" t="s">
        <v>254</v>
      </c>
      <c r="AC175" s="233"/>
      <c r="AD175" s="234"/>
      <c r="AE175" s="235"/>
      <c r="AF175" s="270"/>
      <c r="AG175" s="302">
        <f aca="true" t="shared" si="475" ref="AG175:AG180">D175</f>
        <v>244</v>
      </c>
      <c r="AH175" s="303">
        <f aca="true" t="shared" si="476" ref="AH175:AH180">IF(E175=0,"0",E175)</f>
        <v>42643</v>
      </c>
      <c r="AI175" s="304">
        <f aca="true" t="shared" si="477" ref="AI175:AI180">P175</f>
        <v>285.29999999999995</v>
      </c>
      <c r="AJ175" s="305">
        <f aca="true" t="shared" si="478" ref="AJ175:AJ180">AI175-AK175</f>
        <v>285.29999999999995</v>
      </c>
      <c r="AK175" s="306">
        <f aca="true" t="shared" si="479" ref="AK175:AK180">S175</f>
        <v>0</v>
      </c>
      <c r="AL175" s="307">
        <f aca="true" t="shared" si="480" ref="AL175:AL180">Q175+R175</f>
        <v>0</v>
      </c>
      <c r="AM175" s="308">
        <f t="shared" si="441"/>
        <v>0</v>
      </c>
      <c r="AN175" s="309">
        <f>T175:T176</f>
        <v>285.29999999999995</v>
      </c>
      <c r="AO175" s="338">
        <f t="shared" si="442"/>
        <v>0</v>
      </c>
      <c r="AP175" s="339">
        <f aca="true" t="shared" si="481" ref="AP175:AP180">AJ175-AL175</f>
        <v>285.29999999999995</v>
      </c>
      <c r="AQ175" s="168" t="str">
        <f t="shared" si="359"/>
        <v>OK</v>
      </c>
      <c r="AR175" s="168" t="str">
        <f t="shared" si="360"/>
        <v>OK</v>
      </c>
      <c r="AS175" s="231">
        <f t="shared" si="370"/>
        <v>165</v>
      </c>
      <c r="AT175" s="336" t="str">
        <f t="shared" si="472"/>
        <v>HAPPY PHARM</v>
      </c>
      <c r="AU175" s="337"/>
      <c r="AV175" s="337"/>
      <c r="AW175" s="368"/>
      <c r="AX175" s="369"/>
      <c r="AY175" s="395"/>
      <c r="AZ175" s="294">
        <f aca="true" t="shared" si="482" ref="AZ175:AZ180">D175</f>
        <v>244</v>
      </c>
      <c r="BA175" s="529">
        <f aca="true" t="shared" si="483" ref="BA175:BA180">IF(E175=0,"0",E175)</f>
        <v>42643</v>
      </c>
      <c r="BB175" s="530">
        <f t="shared" si="364"/>
        <v>0</v>
      </c>
      <c r="BC175" s="531">
        <f t="shared" si="365"/>
        <v>0</v>
      </c>
    </row>
    <row r="176" spans="1:55" s="5" customFormat="1" ht="12.75">
      <c r="A176" s="41">
        <f t="shared" si="408"/>
        <v>166</v>
      </c>
      <c r="B176" s="63" t="str">
        <f t="shared" si="446"/>
        <v>HAPPY PHARM</v>
      </c>
      <c r="C176" s="74"/>
      <c r="D176" s="104"/>
      <c r="E176" s="105"/>
      <c r="F176" s="106"/>
      <c r="G176" s="50"/>
      <c r="H176" s="50"/>
      <c r="I176" s="126"/>
      <c r="J176" s="128"/>
      <c r="K176" s="128"/>
      <c r="L176" s="128"/>
      <c r="M176" s="128"/>
      <c r="N176" s="129"/>
      <c r="O176" s="63" t="str">
        <f t="shared" si="345"/>
        <v>HAPPY PHARM</v>
      </c>
      <c r="P176" s="122">
        <f t="shared" si="473"/>
        <v>0</v>
      </c>
      <c r="Q176" s="163"/>
      <c r="R176" s="162">
        <f t="shared" si="467"/>
        <v>0</v>
      </c>
      <c r="S176" s="163"/>
      <c r="T176" s="164">
        <f t="shared" si="468"/>
        <v>0</v>
      </c>
      <c r="U176" s="165"/>
      <c r="V176" s="173"/>
      <c r="W176" s="167">
        <f t="shared" si="474"/>
        <v>0</v>
      </c>
      <c r="X176" s="168" t="str">
        <f t="shared" si="350"/>
        <v>OK</v>
      </c>
      <c r="Y176" s="224">
        <f t="shared" si="351"/>
        <v>0</v>
      </c>
      <c r="AA176" s="231"/>
      <c r="AB176" s="247" t="s">
        <v>254</v>
      </c>
      <c r="AC176" s="233"/>
      <c r="AD176" s="234"/>
      <c r="AE176" s="235"/>
      <c r="AF176" s="270"/>
      <c r="AG176" s="302">
        <f t="shared" si="475"/>
        <v>0</v>
      </c>
      <c r="AH176" s="303" t="str">
        <f t="shared" si="476"/>
        <v>0</v>
      </c>
      <c r="AI176" s="304">
        <f t="shared" si="477"/>
        <v>0</v>
      </c>
      <c r="AJ176" s="305">
        <f t="shared" si="478"/>
        <v>0</v>
      </c>
      <c r="AK176" s="306">
        <f t="shared" si="479"/>
        <v>0</v>
      </c>
      <c r="AL176" s="307">
        <f t="shared" si="480"/>
        <v>0</v>
      </c>
      <c r="AM176" s="308">
        <f t="shared" si="441"/>
        <v>0</v>
      </c>
      <c r="AN176" s="309">
        <f aca="true" t="shared" si="484" ref="AN176:AN181">T176:T176</f>
        <v>0</v>
      </c>
      <c r="AO176" s="338">
        <f t="shared" si="442"/>
        <v>0</v>
      </c>
      <c r="AP176" s="339">
        <f t="shared" si="481"/>
        <v>0</v>
      </c>
      <c r="AQ176" s="168" t="str">
        <f t="shared" si="359"/>
        <v>OK</v>
      </c>
      <c r="AR176" s="168" t="str">
        <f t="shared" si="360"/>
        <v>OK</v>
      </c>
      <c r="AS176" s="231">
        <f t="shared" si="370"/>
        <v>166</v>
      </c>
      <c r="AT176" s="336" t="str">
        <f t="shared" si="472"/>
        <v>HAPPY PHARM</v>
      </c>
      <c r="AU176" s="337"/>
      <c r="AV176" s="337"/>
      <c r="AW176" s="368"/>
      <c r="AX176" s="369"/>
      <c r="AY176" s="395"/>
      <c r="AZ176" s="302">
        <f t="shared" si="482"/>
        <v>0</v>
      </c>
      <c r="BA176" s="371" t="str">
        <f t="shared" si="483"/>
        <v>0</v>
      </c>
      <c r="BB176" s="372">
        <f t="shared" si="364"/>
        <v>0</v>
      </c>
      <c r="BC176" s="373">
        <f t="shared" si="365"/>
        <v>0</v>
      </c>
    </row>
    <row r="177" spans="1:55" s="6" customFormat="1" ht="13.5">
      <c r="A177" s="41">
        <f t="shared" si="408"/>
        <v>167</v>
      </c>
      <c r="B177" s="83" t="str">
        <f aca="true" t="shared" si="485" ref="B177:B193">AB177</f>
        <v>TOTAL HAPPY PHARM</v>
      </c>
      <c r="C177" s="84"/>
      <c r="D177" s="107"/>
      <c r="E177" s="108"/>
      <c r="F177" s="87">
        <f aca="true" t="shared" si="486" ref="F177:U177">SUM(F175:F176)</f>
        <v>154.91</v>
      </c>
      <c r="G177" s="87">
        <f t="shared" si="486"/>
        <v>130.39</v>
      </c>
      <c r="H177" s="87">
        <f t="shared" si="486"/>
        <v>0</v>
      </c>
      <c r="I177" s="135">
        <f t="shared" si="486"/>
        <v>0</v>
      </c>
      <c r="J177" s="135">
        <f t="shared" si="486"/>
        <v>0</v>
      </c>
      <c r="K177" s="135">
        <f t="shared" si="486"/>
        <v>0</v>
      </c>
      <c r="L177" s="135">
        <f t="shared" si="486"/>
        <v>0</v>
      </c>
      <c r="M177" s="135">
        <f t="shared" si="486"/>
        <v>0</v>
      </c>
      <c r="N177" s="136">
        <f t="shared" si="486"/>
        <v>0</v>
      </c>
      <c r="O177" s="83" t="str">
        <f t="shared" si="345"/>
        <v>TOTAL HAPPY PHARM</v>
      </c>
      <c r="P177" s="149">
        <f t="shared" si="486"/>
        <v>285.29999999999995</v>
      </c>
      <c r="Q177" s="149">
        <f t="shared" si="486"/>
        <v>0</v>
      </c>
      <c r="R177" s="149">
        <f t="shared" si="486"/>
        <v>0</v>
      </c>
      <c r="S177" s="149">
        <f t="shared" si="486"/>
        <v>0</v>
      </c>
      <c r="T177" s="169">
        <f t="shared" si="486"/>
        <v>285.29999999999995</v>
      </c>
      <c r="U177" s="170">
        <f t="shared" si="486"/>
        <v>0</v>
      </c>
      <c r="V177" s="171"/>
      <c r="W177" s="172">
        <f>SUM(W175:W176)</f>
        <v>285.29999999999995</v>
      </c>
      <c r="X177" s="168" t="str">
        <f t="shared" si="350"/>
        <v>OK</v>
      </c>
      <c r="Y177" s="224">
        <f t="shared" si="351"/>
        <v>285.29999999999995</v>
      </c>
      <c r="AA177" s="231"/>
      <c r="AB177" s="248" t="s">
        <v>255</v>
      </c>
      <c r="AC177" s="249"/>
      <c r="AD177" s="250"/>
      <c r="AE177" s="251"/>
      <c r="AF177" s="252"/>
      <c r="AG177" s="316"/>
      <c r="AH177" s="317"/>
      <c r="AI177" s="318">
        <f aca="true" t="shared" si="487" ref="AI177:AL177">SUM(AI175:AI176)</f>
        <v>285.29999999999995</v>
      </c>
      <c r="AJ177" s="318">
        <f t="shared" si="487"/>
        <v>285.29999999999995</v>
      </c>
      <c r="AK177" s="318">
        <f t="shared" si="487"/>
        <v>0</v>
      </c>
      <c r="AL177" s="319">
        <f t="shared" si="487"/>
        <v>0</v>
      </c>
      <c r="AM177" s="320">
        <f t="shared" si="441"/>
        <v>0</v>
      </c>
      <c r="AN177" s="321">
        <f t="shared" si="484"/>
        <v>285.29999999999995</v>
      </c>
      <c r="AO177" s="346">
        <f t="shared" si="442"/>
        <v>0</v>
      </c>
      <c r="AP177" s="347">
        <f>SUM(AP175:AP176)</f>
        <v>285.29999999999995</v>
      </c>
      <c r="AQ177" s="168" t="str">
        <f t="shared" si="359"/>
        <v>OK</v>
      </c>
      <c r="AR177" s="168" t="str">
        <f t="shared" si="360"/>
        <v>OK</v>
      </c>
      <c r="AS177" s="231">
        <f t="shared" si="370"/>
        <v>167</v>
      </c>
      <c r="AT177" s="348" t="str">
        <f t="shared" si="472"/>
        <v>TOTAL HAPPY PHARM</v>
      </c>
      <c r="AU177" s="352"/>
      <c r="AV177" s="352"/>
      <c r="AW177" s="391"/>
      <c r="AX177" s="392"/>
      <c r="AY177" s="385"/>
      <c r="AZ177" s="310"/>
      <c r="BA177" s="377"/>
      <c r="BB177" s="386">
        <f t="shared" si="364"/>
        <v>0</v>
      </c>
      <c r="BC177" s="387">
        <f t="shared" si="365"/>
        <v>0</v>
      </c>
    </row>
    <row r="178" spans="1:55" s="5" customFormat="1" ht="12.75">
      <c r="A178" s="41">
        <f t="shared" si="408"/>
        <v>168</v>
      </c>
      <c r="B178" s="63" t="str">
        <f t="shared" si="485"/>
        <v>HELENA</v>
      </c>
      <c r="C178" s="48" t="s">
        <v>256</v>
      </c>
      <c r="D178" s="48">
        <v>82</v>
      </c>
      <c r="E178" s="49">
        <v>42643</v>
      </c>
      <c r="F178" s="50">
        <v>6007.74</v>
      </c>
      <c r="G178" s="51">
        <v>973.23</v>
      </c>
      <c r="H178" s="52">
        <v>4525.02</v>
      </c>
      <c r="I178" s="52">
        <v>8208.39</v>
      </c>
      <c r="J178" s="52"/>
      <c r="K178" s="52"/>
      <c r="L178" s="52"/>
      <c r="M178" s="52"/>
      <c r="N178" s="140"/>
      <c r="O178" s="63" t="str">
        <f t="shared" si="345"/>
        <v>HELENA</v>
      </c>
      <c r="P178" s="422">
        <f t="shared" si="473"/>
        <v>19714.379999999997</v>
      </c>
      <c r="Q178" s="197"/>
      <c r="R178" s="198">
        <f aca="true" t="shared" si="488" ref="R178:R180">IF(P178-Q178-S178&gt;Y178,P178-Q178-S178-Y178,0)</f>
        <v>0</v>
      </c>
      <c r="S178" s="163"/>
      <c r="T178" s="164">
        <f aca="true" t="shared" si="489" ref="T178:T180">W178-U178</f>
        <v>19714.379999999997</v>
      </c>
      <c r="U178" s="165"/>
      <c r="V178" s="173"/>
      <c r="W178" s="167">
        <f t="shared" si="474"/>
        <v>19714.379999999997</v>
      </c>
      <c r="X178" s="168" t="str">
        <f t="shared" si="350"/>
        <v>OK</v>
      </c>
      <c r="Y178" s="224">
        <f t="shared" si="351"/>
        <v>19714.379999999997</v>
      </c>
      <c r="AA178" s="231"/>
      <c r="AB178" s="247" t="s">
        <v>257</v>
      </c>
      <c r="AC178" s="233"/>
      <c r="AD178" s="234"/>
      <c r="AE178" s="235"/>
      <c r="AF178" s="270"/>
      <c r="AG178" s="302">
        <f t="shared" si="475"/>
        <v>82</v>
      </c>
      <c r="AH178" s="303">
        <f t="shared" si="476"/>
        <v>42643</v>
      </c>
      <c r="AI178" s="304">
        <f t="shared" si="477"/>
        <v>19714.379999999997</v>
      </c>
      <c r="AJ178" s="305">
        <f t="shared" si="478"/>
        <v>19714.379999999997</v>
      </c>
      <c r="AK178" s="306">
        <f t="shared" si="479"/>
        <v>0</v>
      </c>
      <c r="AL178" s="307">
        <f t="shared" si="480"/>
        <v>0</v>
      </c>
      <c r="AM178" s="308">
        <f t="shared" si="441"/>
        <v>0</v>
      </c>
      <c r="AN178" s="309">
        <f>T178:T182</f>
        <v>19714.379999999997</v>
      </c>
      <c r="AO178" s="338"/>
      <c r="AP178" s="339">
        <f t="shared" si="481"/>
        <v>19714.379999999997</v>
      </c>
      <c r="AQ178" s="168" t="str">
        <f t="shared" si="359"/>
        <v>OK</v>
      </c>
      <c r="AR178" s="168" t="str">
        <f t="shared" si="360"/>
        <v>OK</v>
      </c>
      <c r="AS178" s="231">
        <f t="shared" si="370"/>
        <v>168</v>
      </c>
      <c r="AT178" s="336" t="str">
        <f t="shared" si="472"/>
        <v>HELENA</v>
      </c>
      <c r="AU178" s="337"/>
      <c r="AV178" s="337"/>
      <c r="AW178" s="368"/>
      <c r="AX178" s="369"/>
      <c r="AY178" s="395"/>
      <c r="AZ178" s="294">
        <f t="shared" si="482"/>
        <v>82</v>
      </c>
      <c r="BA178" s="529">
        <f t="shared" si="483"/>
        <v>42643</v>
      </c>
      <c r="BB178" s="530">
        <f t="shared" si="364"/>
        <v>0</v>
      </c>
      <c r="BC178" s="531">
        <f t="shared" si="365"/>
        <v>0</v>
      </c>
    </row>
    <row r="179" spans="1:55" s="5" customFormat="1" ht="12.75">
      <c r="A179" s="41">
        <f t="shared" si="408"/>
        <v>169</v>
      </c>
      <c r="B179" s="63" t="str">
        <f t="shared" si="485"/>
        <v>HELENA ALBINA</v>
      </c>
      <c r="C179" s="48" t="s">
        <v>258</v>
      </c>
      <c r="D179" s="48">
        <v>167</v>
      </c>
      <c r="E179" s="49">
        <v>42643</v>
      </c>
      <c r="F179" s="50">
        <v>53.34</v>
      </c>
      <c r="G179" s="51">
        <v>1780.41</v>
      </c>
      <c r="H179" s="52"/>
      <c r="I179" s="52"/>
      <c r="J179" s="52"/>
      <c r="K179" s="52"/>
      <c r="L179" s="52"/>
      <c r="M179" s="52"/>
      <c r="N179" s="140"/>
      <c r="O179" s="63" t="str">
        <f t="shared" si="345"/>
        <v>HELENA ALBINA</v>
      </c>
      <c r="P179" s="122">
        <f t="shared" si="473"/>
        <v>1833.75</v>
      </c>
      <c r="Q179" s="197"/>
      <c r="R179" s="198">
        <f t="shared" si="488"/>
        <v>0</v>
      </c>
      <c r="S179" s="163"/>
      <c r="T179" s="164">
        <f t="shared" si="489"/>
        <v>1833.75</v>
      </c>
      <c r="U179" s="165"/>
      <c r="V179" s="173"/>
      <c r="W179" s="167">
        <f t="shared" si="474"/>
        <v>1833.75</v>
      </c>
      <c r="X179" s="168" t="str">
        <f t="shared" si="350"/>
        <v>OK</v>
      </c>
      <c r="Y179" s="224">
        <f t="shared" si="351"/>
        <v>1833.75</v>
      </c>
      <c r="AA179" s="231"/>
      <c r="AB179" s="247" t="s">
        <v>259</v>
      </c>
      <c r="AC179" s="233"/>
      <c r="AD179" s="234"/>
      <c r="AE179" s="235"/>
      <c r="AF179" s="270"/>
      <c r="AG179" s="302">
        <f t="shared" si="475"/>
        <v>167</v>
      </c>
      <c r="AH179" s="303">
        <f t="shared" si="476"/>
        <v>42643</v>
      </c>
      <c r="AI179" s="304">
        <f t="shared" si="477"/>
        <v>1833.75</v>
      </c>
      <c r="AJ179" s="305">
        <f t="shared" si="478"/>
        <v>1833.75</v>
      </c>
      <c r="AK179" s="306">
        <f t="shared" si="479"/>
        <v>0</v>
      </c>
      <c r="AL179" s="307">
        <f t="shared" si="480"/>
        <v>0</v>
      </c>
      <c r="AM179" s="308">
        <f t="shared" si="441"/>
        <v>0</v>
      </c>
      <c r="AN179" s="309">
        <f t="shared" si="484"/>
        <v>1833.75</v>
      </c>
      <c r="AO179" s="338">
        <f>U179</f>
        <v>0</v>
      </c>
      <c r="AP179" s="339">
        <f t="shared" si="481"/>
        <v>1833.75</v>
      </c>
      <c r="AQ179" s="168" t="str">
        <f t="shared" si="359"/>
        <v>OK</v>
      </c>
      <c r="AR179" s="168" t="str">
        <f t="shared" si="360"/>
        <v>OK</v>
      </c>
      <c r="AS179" s="231">
        <f t="shared" si="370"/>
        <v>169</v>
      </c>
      <c r="AT179" s="336" t="str">
        <f t="shared" si="472"/>
        <v>HELENA ALBINA</v>
      </c>
      <c r="AU179" s="337"/>
      <c r="AV179" s="337"/>
      <c r="AW179" s="368"/>
      <c r="AX179" s="369"/>
      <c r="AY179" s="395"/>
      <c r="AZ179" s="302">
        <f t="shared" si="482"/>
        <v>167</v>
      </c>
      <c r="BA179" s="371">
        <f t="shared" si="483"/>
        <v>42643</v>
      </c>
      <c r="BB179" s="372">
        <f t="shared" si="364"/>
        <v>0</v>
      </c>
      <c r="BC179" s="373">
        <f t="shared" si="365"/>
        <v>0</v>
      </c>
    </row>
    <row r="180" spans="1:55" s="5" customFormat="1" ht="12.75">
      <c r="A180" s="41">
        <f t="shared" si="408"/>
        <v>170</v>
      </c>
      <c r="B180" s="63" t="str">
        <f t="shared" si="485"/>
        <v>HELENA</v>
      </c>
      <c r="C180" s="48" t="s">
        <v>256</v>
      </c>
      <c r="D180" s="552">
        <v>81</v>
      </c>
      <c r="E180" s="49">
        <v>42643</v>
      </c>
      <c r="F180" s="199">
        <v>14853.26</v>
      </c>
      <c r="G180" s="51"/>
      <c r="H180" s="52"/>
      <c r="I180" s="52"/>
      <c r="J180" s="52"/>
      <c r="K180" s="52"/>
      <c r="L180" s="52"/>
      <c r="M180" s="52"/>
      <c r="N180" s="140"/>
      <c r="O180" s="63" t="str">
        <f t="shared" si="345"/>
        <v>HELENA</v>
      </c>
      <c r="P180" s="122">
        <f t="shared" si="473"/>
        <v>14853.26</v>
      </c>
      <c r="Q180" s="197"/>
      <c r="R180" s="198">
        <f t="shared" si="488"/>
        <v>0</v>
      </c>
      <c r="S180" s="163"/>
      <c r="T180" s="164">
        <f t="shared" si="489"/>
        <v>14853.26</v>
      </c>
      <c r="U180" s="165"/>
      <c r="V180" s="173"/>
      <c r="W180" s="167">
        <f t="shared" si="474"/>
        <v>14853.26</v>
      </c>
      <c r="X180" s="168" t="str">
        <f t="shared" si="350"/>
        <v>OK</v>
      </c>
      <c r="Y180" s="224">
        <f t="shared" si="351"/>
        <v>14853.26</v>
      </c>
      <c r="AA180" s="231"/>
      <c r="AB180" s="247" t="s">
        <v>257</v>
      </c>
      <c r="AC180" s="233"/>
      <c r="AD180" s="234"/>
      <c r="AE180" s="235"/>
      <c r="AF180" s="270"/>
      <c r="AG180" s="302">
        <f t="shared" si="475"/>
        <v>81</v>
      </c>
      <c r="AH180" s="303">
        <f t="shared" si="476"/>
        <v>42643</v>
      </c>
      <c r="AI180" s="304">
        <f t="shared" si="477"/>
        <v>14853.26</v>
      </c>
      <c r="AJ180" s="305">
        <f t="shared" si="478"/>
        <v>14853.26</v>
      </c>
      <c r="AK180" s="306">
        <f t="shared" si="479"/>
        <v>0</v>
      </c>
      <c r="AL180" s="307">
        <f t="shared" si="480"/>
        <v>0</v>
      </c>
      <c r="AM180" s="308">
        <f t="shared" si="441"/>
        <v>0</v>
      </c>
      <c r="AN180" s="309">
        <f t="shared" si="484"/>
        <v>14853.26</v>
      </c>
      <c r="AO180" s="338">
        <f>U180</f>
        <v>0</v>
      </c>
      <c r="AP180" s="339">
        <f t="shared" si="481"/>
        <v>14853.26</v>
      </c>
      <c r="AQ180" s="168" t="str">
        <f t="shared" si="359"/>
        <v>OK</v>
      </c>
      <c r="AR180" s="168" t="str">
        <f t="shared" si="360"/>
        <v>OK</v>
      </c>
      <c r="AS180" s="231">
        <f t="shared" si="370"/>
        <v>170</v>
      </c>
      <c r="AT180" s="336" t="str">
        <f t="shared" si="472"/>
        <v>HELENA</v>
      </c>
      <c r="AU180" s="337"/>
      <c r="AV180" s="337"/>
      <c r="AW180" s="368"/>
      <c r="AX180" s="369"/>
      <c r="AY180" s="395"/>
      <c r="AZ180" s="302">
        <f t="shared" si="482"/>
        <v>81</v>
      </c>
      <c r="BA180" s="371">
        <f t="shared" si="483"/>
        <v>42643</v>
      </c>
      <c r="BB180" s="372">
        <f aca="true" t="shared" si="490" ref="BB180:BB248">BC180</f>
        <v>0</v>
      </c>
      <c r="BC180" s="373">
        <f aca="true" t="shared" si="491" ref="BC180:BC248">U180</f>
        <v>0</v>
      </c>
    </row>
    <row r="181" spans="1:55" s="6" customFormat="1" ht="13.5">
      <c r="A181" s="41">
        <f t="shared" si="408"/>
        <v>171</v>
      </c>
      <c r="B181" s="83" t="str">
        <f t="shared" si="485"/>
        <v>TOTAL HELENA</v>
      </c>
      <c r="C181" s="84"/>
      <c r="D181" s="107"/>
      <c r="E181" s="108"/>
      <c r="F181" s="553">
        <f aca="true" t="shared" si="492" ref="F181:N181">SUM(F178:F180)</f>
        <v>20914.34</v>
      </c>
      <c r="G181" s="87">
        <f t="shared" si="492"/>
        <v>2753.6400000000003</v>
      </c>
      <c r="H181" s="87">
        <f t="shared" si="492"/>
        <v>4525.02</v>
      </c>
      <c r="I181" s="135">
        <f t="shared" si="492"/>
        <v>8208.39</v>
      </c>
      <c r="J181" s="135">
        <f t="shared" si="492"/>
        <v>0</v>
      </c>
      <c r="K181" s="135">
        <f t="shared" si="492"/>
        <v>0</v>
      </c>
      <c r="L181" s="135">
        <f t="shared" si="492"/>
        <v>0</v>
      </c>
      <c r="M181" s="135">
        <f t="shared" si="492"/>
        <v>0</v>
      </c>
      <c r="N181" s="136">
        <f t="shared" si="492"/>
        <v>0</v>
      </c>
      <c r="O181" s="83" t="str">
        <f t="shared" si="345"/>
        <v>TOTAL HELENA</v>
      </c>
      <c r="P181" s="149">
        <f aca="true" t="shared" si="493" ref="P181:U181">SUM(P178:P180)</f>
        <v>36401.39</v>
      </c>
      <c r="Q181" s="149">
        <f t="shared" si="493"/>
        <v>0</v>
      </c>
      <c r="R181" s="149">
        <f t="shared" si="493"/>
        <v>0</v>
      </c>
      <c r="S181" s="149">
        <f t="shared" si="493"/>
        <v>0</v>
      </c>
      <c r="T181" s="169">
        <f t="shared" si="493"/>
        <v>36401.39</v>
      </c>
      <c r="U181" s="170">
        <f t="shared" si="493"/>
        <v>0</v>
      </c>
      <c r="V181" s="171"/>
      <c r="W181" s="172">
        <f>SUM(W178:W180)</f>
        <v>36401.39</v>
      </c>
      <c r="X181" s="168" t="str">
        <f t="shared" si="350"/>
        <v>OK</v>
      </c>
      <c r="Y181" s="224">
        <f t="shared" si="351"/>
        <v>36401.39</v>
      </c>
      <c r="AA181" s="231"/>
      <c r="AB181" s="248" t="s">
        <v>260</v>
      </c>
      <c r="AC181" s="249"/>
      <c r="AD181" s="250"/>
      <c r="AE181" s="251"/>
      <c r="AF181" s="252"/>
      <c r="AG181" s="316"/>
      <c r="AH181" s="317"/>
      <c r="AI181" s="318">
        <f aca="true" t="shared" si="494" ref="AI181:AL181">SUM(AI178:AI180)</f>
        <v>36401.39</v>
      </c>
      <c r="AJ181" s="318">
        <f t="shared" si="494"/>
        <v>36401.39</v>
      </c>
      <c r="AK181" s="318">
        <f t="shared" si="494"/>
        <v>0</v>
      </c>
      <c r="AL181" s="319">
        <f t="shared" si="494"/>
        <v>0</v>
      </c>
      <c r="AM181" s="320">
        <f t="shared" si="441"/>
        <v>0</v>
      </c>
      <c r="AN181" s="321">
        <f t="shared" si="484"/>
        <v>36401.39</v>
      </c>
      <c r="AO181" s="346">
        <f t="shared" si="442"/>
        <v>0</v>
      </c>
      <c r="AP181" s="347">
        <f>SUM(AP178:AP180)</f>
        <v>36401.39</v>
      </c>
      <c r="AQ181" s="168" t="str">
        <f t="shared" si="359"/>
        <v>OK</v>
      </c>
      <c r="AR181" s="168" t="str">
        <f t="shared" si="360"/>
        <v>OK</v>
      </c>
      <c r="AS181" s="231">
        <f t="shared" si="370"/>
        <v>171</v>
      </c>
      <c r="AT181" s="348" t="str">
        <f t="shared" si="472"/>
        <v>TOTAL HELENA</v>
      </c>
      <c r="AU181" s="352"/>
      <c r="AV181" s="352"/>
      <c r="AW181" s="391"/>
      <c r="AX181" s="392"/>
      <c r="AY181" s="385"/>
      <c r="AZ181" s="310"/>
      <c r="BA181" s="377"/>
      <c r="BB181" s="386">
        <f t="shared" si="490"/>
        <v>0</v>
      </c>
      <c r="BC181" s="387">
        <f t="shared" si="491"/>
        <v>0</v>
      </c>
    </row>
    <row r="182" spans="1:55" s="5" customFormat="1" ht="12.75">
      <c r="A182" s="41">
        <f t="shared" si="408"/>
        <v>172</v>
      </c>
      <c r="B182" s="63" t="str">
        <f t="shared" si="485"/>
        <v>HELP NET</v>
      </c>
      <c r="C182" s="48" t="s">
        <v>261</v>
      </c>
      <c r="D182" s="48">
        <v>41760</v>
      </c>
      <c r="E182" s="49">
        <v>42643</v>
      </c>
      <c r="F182" s="50">
        <v>534.27</v>
      </c>
      <c r="G182" s="51">
        <v>1708.23</v>
      </c>
      <c r="H182" s="52">
        <v>1674.21</v>
      </c>
      <c r="I182" s="52">
        <v>233.44</v>
      </c>
      <c r="J182" s="75"/>
      <c r="K182" s="75"/>
      <c r="L182" s="150"/>
      <c r="M182" s="150"/>
      <c r="N182" s="151"/>
      <c r="O182" s="63" t="str">
        <f t="shared" si="345"/>
        <v>HELP NET</v>
      </c>
      <c r="P182" s="146">
        <f aca="true" t="shared" si="495" ref="P182:P186">SUM(F182:N182)</f>
        <v>4150.15</v>
      </c>
      <c r="Q182" s="163"/>
      <c r="R182" s="162">
        <f aca="true" t="shared" si="496" ref="R182:R186">IF(P182-Q182-S182&gt;Y182,P182-Q182-S182-Y182,0)</f>
        <v>0</v>
      </c>
      <c r="S182" s="163"/>
      <c r="T182" s="164">
        <f aca="true" t="shared" si="497" ref="T182:T186">W182-U182</f>
        <v>4150.15</v>
      </c>
      <c r="U182" s="165"/>
      <c r="V182" s="173"/>
      <c r="W182" s="167">
        <f aca="true" t="shared" si="498" ref="W182:W186">P182-Q182-R182-S182</f>
        <v>4150.15</v>
      </c>
      <c r="X182" s="168" t="str">
        <f aca="true" t="shared" si="499" ref="X182:X250">IF(T182+U182=W182,"OK","ATENTIE")</f>
        <v>OK</v>
      </c>
      <c r="Y182" s="224">
        <f t="shared" si="351"/>
        <v>4150.15</v>
      </c>
      <c r="AA182" s="231"/>
      <c r="AB182" s="247" t="s">
        <v>262</v>
      </c>
      <c r="AC182" s="233"/>
      <c r="AD182" s="234"/>
      <c r="AE182" s="235"/>
      <c r="AF182" s="270"/>
      <c r="AG182" s="302">
        <f aca="true" t="shared" si="500" ref="AG182:AG186">D182</f>
        <v>41760</v>
      </c>
      <c r="AH182" s="303">
        <f aca="true" t="shared" si="501" ref="AH182:AH186">IF(E182=0,"0",E182)</f>
        <v>42643</v>
      </c>
      <c r="AI182" s="304">
        <f aca="true" t="shared" si="502" ref="AI182:AI186">P182</f>
        <v>4150.15</v>
      </c>
      <c r="AJ182" s="305">
        <f aca="true" t="shared" si="503" ref="AJ182:AJ186">AI182-AK182</f>
        <v>4150.15</v>
      </c>
      <c r="AK182" s="306">
        <f aca="true" t="shared" si="504" ref="AK182:AK186">S182</f>
        <v>0</v>
      </c>
      <c r="AL182" s="307">
        <f aca="true" t="shared" si="505" ref="AL182:AL186">Q182+R182</f>
        <v>0</v>
      </c>
      <c r="AM182" s="308">
        <f t="shared" si="441"/>
        <v>0</v>
      </c>
      <c r="AN182" s="309">
        <f>T182:T183</f>
        <v>4150.15</v>
      </c>
      <c r="AO182" s="338">
        <f t="shared" si="442"/>
        <v>0</v>
      </c>
      <c r="AP182" s="339">
        <f aca="true" t="shared" si="506" ref="AP182:AP186">AJ182-AL182</f>
        <v>4150.15</v>
      </c>
      <c r="AQ182" s="168" t="str">
        <f aca="true" t="shared" si="507" ref="AQ182:AQ250">IF(AM182=U182,"OK","ATENTIE")</f>
        <v>OK</v>
      </c>
      <c r="AR182" s="168" t="str">
        <f aca="true" t="shared" si="508" ref="AR182:AR250">IF(AN182=T182,"OK","ATENTIE")</f>
        <v>OK</v>
      </c>
      <c r="AS182" s="231">
        <f t="shared" si="370"/>
        <v>172</v>
      </c>
      <c r="AT182" s="336" t="str">
        <f t="shared" si="472"/>
        <v>HELP NET</v>
      </c>
      <c r="AU182" s="337"/>
      <c r="AV182" s="337"/>
      <c r="AW182" s="368"/>
      <c r="AX182" s="369"/>
      <c r="AY182" s="395"/>
      <c r="AZ182" s="294">
        <f aca="true" t="shared" si="509" ref="AZ182:AZ186">D182</f>
        <v>41760</v>
      </c>
      <c r="BA182" s="529">
        <f aca="true" t="shared" si="510" ref="BA182:BA186">IF(E182=0,"0",E182)</f>
        <v>42643</v>
      </c>
      <c r="BB182" s="530">
        <f t="shared" si="490"/>
        <v>0</v>
      </c>
      <c r="BC182" s="531">
        <f t="shared" si="491"/>
        <v>0</v>
      </c>
    </row>
    <row r="183" spans="1:55" s="5" customFormat="1" ht="12.75">
      <c r="A183" s="41">
        <f t="shared" si="408"/>
        <v>173</v>
      </c>
      <c r="B183" s="63" t="str">
        <f t="shared" si="485"/>
        <v>HELP NET</v>
      </c>
      <c r="C183" s="74"/>
      <c r="D183" s="104"/>
      <c r="E183" s="105"/>
      <c r="F183" s="106"/>
      <c r="G183" s="50"/>
      <c r="H183" s="50"/>
      <c r="I183" s="126"/>
      <c r="J183" s="128"/>
      <c r="K183" s="128"/>
      <c r="L183" s="128"/>
      <c r="M183" s="128"/>
      <c r="N183" s="129"/>
      <c r="O183" s="63" t="str">
        <f aca="true" t="shared" si="511" ref="O183:O249">AB183</f>
        <v>HELP NET</v>
      </c>
      <c r="P183" s="122">
        <f t="shared" si="495"/>
        <v>0</v>
      </c>
      <c r="Q183" s="163"/>
      <c r="R183" s="162">
        <f t="shared" si="496"/>
        <v>0</v>
      </c>
      <c r="S183" s="163"/>
      <c r="T183" s="164">
        <f t="shared" si="497"/>
        <v>0</v>
      </c>
      <c r="U183" s="165"/>
      <c r="V183" s="173"/>
      <c r="W183" s="167">
        <f t="shared" si="498"/>
        <v>0</v>
      </c>
      <c r="X183" s="168" t="str">
        <f t="shared" si="499"/>
        <v>OK</v>
      </c>
      <c r="Y183" s="224">
        <f aca="true" t="shared" si="512" ref="Y183:Y238">P183</f>
        <v>0</v>
      </c>
      <c r="AA183" s="231"/>
      <c r="AB183" s="247" t="s">
        <v>262</v>
      </c>
      <c r="AC183" s="233"/>
      <c r="AD183" s="234"/>
      <c r="AE183" s="235"/>
      <c r="AF183" s="270"/>
      <c r="AG183" s="302">
        <f t="shared" si="500"/>
        <v>0</v>
      </c>
      <c r="AH183" s="303" t="str">
        <f t="shared" si="501"/>
        <v>0</v>
      </c>
      <c r="AI183" s="304">
        <f t="shared" si="502"/>
        <v>0</v>
      </c>
      <c r="AJ183" s="305">
        <f t="shared" si="503"/>
        <v>0</v>
      </c>
      <c r="AK183" s="306">
        <f t="shared" si="504"/>
        <v>0</v>
      </c>
      <c r="AL183" s="307">
        <f t="shared" si="505"/>
        <v>0</v>
      </c>
      <c r="AM183" s="308">
        <f t="shared" si="441"/>
        <v>0</v>
      </c>
      <c r="AN183" s="309">
        <f aca="true" t="shared" si="513" ref="AN183:AN187">T183:T183</f>
        <v>0</v>
      </c>
      <c r="AO183" s="338">
        <f t="shared" si="442"/>
        <v>0</v>
      </c>
      <c r="AP183" s="339">
        <f t="shared" si="506"/>
        <v>0</v>
      </c>
      <c r="AQ183" s="168" t="str">
        <f t="shared" si="507"/>
        <v>OK</v>
      </c>
      <c r="AR183" s="168" t="str">
        <f t="shared" si="508"/>
        <v>OK</v>
      </c>
      <c r="AS183" s="231">
        <f t="shared" si="370"/>
        <v>173</v>
      </c>
      <c r="AT183" s="336" t="str">
        <f t="shared" si="472"/>
        <v>HELP NET</v>
      </c>
      <c r="AU183" s="337"/>
      <c r="AV183" s="337"/>
      <c r="AW183" s="368"/>
      <c r="AX183" s="369"/>
      <c r="AY183" s="395"/>
      <c r="AZ183" s="302">
        <f t="shared" si="509"/>
        <v>0</v>
      </c>
      <c r="BA183" s="371" t="str">
        <f t="shared" si="510"/>
        <v>0</v>
      </c>
      <c r="BB183" s="372">
        <f t="shared" si="490"/>
        <v>0</v>
      </c>
      <c r="BC183" s="373">
        <f t="shared" si="491"/>
        <v>0</v>
      </c>
    </row>
    <row r="184" spans="1:55" s="6" customFormat="1" ht="13.5">
      <c r="A184" s="41">
        <f t="shared" si="408"/>
        <v>174</v>
      </c>
      <c r="B184" s="83" t="str">
        <f t="shared" si="485"/>
        <v>TOTAL HELP NET</v>
      </c>
      <c r="C184" s="84"/>
      <c r="D184" s="107"/>
      <c r="E184" s="108"/>
      <c r="F184" s="87">
        <f aca="true" t="shared" si="514" ref="F184:U184">SUM(F182:F183)</f>
        <v>534.27</v>
      </c>
      <c r="G184" s="87">
        <f t="shared" si="514"/>
        <v>1708.23</v>
      </c>
      <c r="H184" s="87">
        <f t="shared" si="514"/>
        <v>1674.21</v>
      </c>
      <c r="I184" s="135">
        <f t="shared" si="514"/>
        <v>233.44</v>
      </c>
      <c r="J184" s="135">
        <f t="shared" si="514"/>
        <v>0</v>
      </c>
      <c r="K184" s="135">
        <f t="shared" si="514"/>
        <v>0</v>
      </c>
      <c r="L184" s="135">
        <f t="shared" si="514"/>
        <v>0</v>
      </c>
      <c r="M184" s="135">
        <f t="shared" si="514"/>
        <v>0</v>
      </c>
      <c r="N184" s="136">
        <f t="shared" si="514"/>
        <v>0</v>
      </c>
      <c r="O184" s="83" t="str">
        <f t="shared" si="511"/>
        <v>TOTAL HELP NET</v>
      </c>
      <c r="P184" s="149">
        <f t="shared" si="514"/>
        <v>4150.15</v>
      </c>
      <c r="Q184" s="149">
        <f t="shared" si="514"/>
        <v>0</v>
      </c>
      <c r="R184" s="149">
        <f t="shared" si="514"/>
        <v>0</v>
      </c>
      <c r="S184" s="149">
        <f t="shared" si="514"/>
        <v>0</v>
      </c>
      <c r="T184" s="169">
        <f t="shared" si="514"/>
        <v>4150.15</v>
      </c>
      <c r="U184" s="170">
        <f t="shared" si="514"/>
        <v>0</v>
      </c>
      <c r="V184" s="171"/>
      <c r="W184" s="172">
        <f>SUM(W182:W183)</f>
        <v>4150.15</v>
      </c>
      <c r="X184" s="168" t="str">
        <f t="shared" si="499"/>
        <v>OK</v>
      </c>
      <c r="Y184" s="224">
        <f t="shared" si="512"/>
        <v>4150.15</v>
      </c>
      <c r="AA184" s="231"/>
      <c r="AB184" s="248" t="s">
        <v>263</v>
      </c>
      <c r="AC184" s="249"/>
      <c r="AD184" s="250"/>
      <c r="AE184" s="251"/>
      <c r="AF184" s="252"/>
      <c r="AG184" s="316"/>
      <c r="AH184" s="317"/>
      <c r="AI184" s="318">
        <f aca="true" t="shared" si="515" ref="AI184:AL184">SUM(AI182:AI183)</f>
        <v>4150.15</v>
      </c>
      <c r="AJ184" s="318">
        <f t="shared" si="515"/>
        <v>4150.15</v>
      </c>
      <c r="AK184" s="318">
        <f t="shared" si="515"/>
        <v>0</v>
      </c>
      <c r="AL184" s="319">
        <f t="shared" si="515"/>
        <v>0</v>
      </c>
      <c r="AM184" s="320">
        <f t="shared" si="441"/>
        <v>0</v>
      </c>
      <c r="AN184" s="321">
        <f t="shared" si="513"/>
        <v>4150.15</v>
      </c>
      <c r="AO184" s="346">
        <f t="shared" si="442"/>
        <v>0</v>
      </c>
      <c r="AP184" s="347">
        <f>SUM(AP182:AP183)</f>
        <v>4150.15</v>
      </c>
      <c r="AQ184" s="168" t="str">
        <f t="shared" si="507"/>
        <v>OK</v>
      </c>
      <c r="AR184" s="168" t="str">
        <f t="shared" si="508"/>
        <v>OK</v>
      </c>
      <c r="AS184" s="231">
        <f t="shared" si="370"/>
        <v>174</v>
      </c>
      <c r="AT184" s="348" t="str">
        <f t="shared" si="472"/>
        <v>TOTAL HELP NET</v>
      </c>
      <c r="AU184" s="352"/>
      <c r="AV184" s="352"/>
      <c r="AW184" s="391"/>
      <c r="AX184" s="392"/>
      <c r="AY184" s="385"/>
      <c r="AZ184" s="310"/>
      <c r="BA184" s="377"/>
      <c r="BB184" s="386">
        <f t="shared" si="490"/>
        <v>0</v>
      </c>
      <c r="BC184" s="387">
        <f t="shared" si="491"/>
        <v>0</v>
      </c>
    </row>
    <row r="185" spans="1:55" s="5" customFormat="1" ht="12.75">
      <c r="A185" s="41">
        <f t="shared" si="408"/>
        <v>175</v>
      </c>
      <c r="B185" s="63" t="str">
        <f t="shared" si="485"/>
        <v>HERACLEUM</v>
      </c>
      <c r="C185" s="48" t="s">
        <v>264</v>
      </c>
      <c r="D185" s="48">
        <v>67</v>
      </c>
      <c r="E185" s="49">
        <v>42643</v>
      </c>
      <c r="F185" s="50"/>
      <c r="G185" s="51">
        <v>618.6</v>
      </c>
      <c r="H185" s="61"/>
      <c r="I185" s="150"/>
      <c r="J185" s="150"/>
      <c r="K185" s="150"/>
      <c r="L185" s="150"/>
      <c r="M185" s="150"/>
      <c r="N185" s="151"/>
      <c r="O185" s="63" t="str">
        <f t="shared" si="511"/>
        <v>HERACLEUM</v>
      </c>
      <c r="P185" s="146">
        <f t="shared" si="495"/>
        <v>618.6</v>
      </c>
      <c r="Q185" s="163"/>
      <c r="R185" s="162">
        <f t="shared" si="496"/>
        <v>0</v>
      </c>
      <c r="S185" s="163"/>
      <c r="T185" s="164">
        <f t="shared" si="497"/>
        <v>618.6</v>
      </c>
      <c r="U185" s="165"/>
      <c r="V185" s="173"/>
      <c r="W185" s="167">
        <f t="shared" si="498"/>
        <v>618.6</v>
      </c>
      <c r="X185" s="168" t="str">
        <f t="shared" si="499"/>
        <v>OK</v>
      </c>
      <c r="Y185" s="224">
        <f t="shared" si="512"/>
        <v>618.6</v>
      </c>
      <c r="AA185" s="231"/>
      <c r="AB185" s="247" t="s">
        <v>265</v>
      </c>
      <c r="AC185" s="233"/>
      <c r="AD185" s="268"/>
      <c r="AE185" s="269"/>
      <c r="AF185" s="270"/>
      <c r="AG185" s="302">
        <f t="shared" si="500"/>
        <v>67</v>
      </c>
      <c r="AH185" s="303">
        <f t="shared" si="501"/>
        <v>42643</v>
      </c>
      <c r="AI185" s="304">
        <f t="shared" si="502"/>
        <v>618.6</v>
      </c>
      <c r="AJ185" s="305">
        <f t="shared" si="503"/>
        <v>618.6</v>
      </c>
      <c r="AK185" s="306">
        <f t="shared" si="504"/>
        <v>0</v>
      </c>
      <c r="AL185" s="307">
        <f t="shared" si="505"/>
        <v>0</v>
      </c>
      <c r="AM185" s="308">
        <f t="shared" si="441"/>
        <v>0</v>
      </c>
      <c r="AN185" s="309">
        <f>T185:T186</f>
        <v>618.6</v>
      </c>
      <c r="AO185" s="338">
        <f t="shared" si="442"/>
        <v>0</v>
      </c>
      <c r="AP185" s="339">
        <f t="shared" si="506"/>
        <v>618.6</v>
      </c>
      <c r="AQ185" s="168" t="str">
        <f t="shared" si="507"/>
        <v>OK</v>
      </c>
      <c r="AR185" s="168" t="str">
        <f t="shared" si="508"/>
        <v>OK</v>
      </c>
      <c r="AS185" s="231">
        <f t="shared" si="370"/>
        <v>175</v>
      </c>
      <c r="AT185" s="336" t="str">
        <f t="shared" si="472"/>
        <v>HERACLEUM</v>
      </c>
      <c r="AU185" s="337"/>
      <c r="AV185" s="337"/>
      <c r="AW185" s="393"/>
      <c r="AX185" s="394"/>
      <c r="AY185" s="395"/>
      <c r="AZ185" s="294">
        <f t="shared" si="509"/>
        <v>67</v>
      </c>
      <c r="BA185" s="529">
        <f t="shared" si="510"/>
        <v>42643</v>
      </c>
      <c r="BB185" s="530">
        <f t="shared" si="490"/>
        <v>0</v>
      </c>
      <c r="BC185" s="531">
        <f t="shared" si="491"/>
        <v>0</v>
      </c>
    </row>
    <row r="186" spans="1:55" s="5" customFormat="1" ht="12.75">
      <c r="A186" s="41">
        <f t="shared" si="408"/>
        <v>176</v>
      </c>
      <c r="B186" s="63" t="str">
        <f t="shared" si="485"/>
        <v>HERACLEUM</v>
      </c>
      <c r="C186" s="74"/>
      <c r="D186" s="104"/>
      <c r="E186" s="105"/>
      <c r="F186" s="106"/>
      <c r="G186" s="50"/>
      <c r="H186" s="50"/>
      <c r="I186" s="126"/>
      <c r="J186" s="128"/>
      <c r="K186" s="128"/>
      <c r="L186" s="128"/>
      <c r="M186" s="128"/>
      <c r="N186" s="129"/>
      <c r="O186" s="63" t="str">
        <f t="shared" si="511"/>
        <v>HERACLEUM</v>
      </c>
      <c r="P186" s="122">
        <f t="shared" si="495"/>
        <v>0</v>
      </c>
      <c r="Q186" s="163"/>
      <c r="R186" s="162">
        <f t="shared" si="496"/>
        <v>0</v>
      </c>
      <c r="S186" s="163"/>
      <c r="T186" s="164">
        <f t="shared" si="497"/>
        <v>0</v>
      </c>
      <c r="U186" s="165"/>
      <c r="V186" s="173"/>
      <c r="W186" s="167">
        <f t="shared" si="498"/>
        <v>0</v>
      </c>
      <c r="X186" s="168" t="str">
        <f t="shared" si="499"/>
        <v>OK</v>
      </c>
      <c r="Y186" s="224">
        <f t="shared" si="512"/>
        <v>0</v>
      </c>
      <c r="AA186" s="231"/>
      <c r="AB186" s="247" t="s">
        <v>265</v>
      </c>
      <c r="AC186" s="233"/>
      <c r="AD186" s="268"/>
      <c r="AE186" s="269"/>
      <c r="AF186" s="270"/>
      <c r="AG186" s="302">
        <f t="shared" si="500"/>
        <v>0</v>
      </c>
      <c r="AH186" s="303" t="str">
        <f t="shared" si="501"/>
        <v>0</v>
      </c>
      <c r="AI186" s="304">
        <f t="shared" si="502"/>
        <v>0</v>
      </c>
      <c r="AJ186" s="305">
        <f t="shared" si="503"/>
        <v>0</v>
      </c>
      <c r="AK186" s="306">
        <f t="shared" si="504"/>
        <v>0</v>
      </c>
      <c r="AL186" s="307">
        <f t="shared" si="505"/>
        <v>0</v>
      </c>
      <c r="AM186" s="308">
        <f t="shared" si="441"/>
        <v>0</v>
      </c>
      <c r="AN186" s="309">
        <f t="shared" si="513"/>
        <v>0</v>
      </c>
      <c r="AO186" s="338">
        <f t="shared" si="442"/>
        <v>0</v>
      </c>
      <c r="AP186" s="339">
        <f t="shared" si="506"/>
        <v>0</v>
      </c>
      <c r="AQ186" s="168" t="str">
        <f t="shared" si="507"/>
        <v>OK</v>
      </c>
      <c r="AR186" s="168" t="str">
        <f t="shared" si="508"/>
        <v>OK</v>
      </c>
      <c r="AS186" s="231">
        <f t="shared" si="370"/>
        <v>176</v>
      </c>
      <c r="AT186" s="336" t="str">
        <f t="shared" si="472"/>
        <v>HERACLEUM</v>
      </c>
      <c r="AU186" s="337"/>
      <c r="AV186" s="337"/>
      <c r="AW186" s="393"/>
      <c r="AX186" s="394"/>
      <c r="AY186" s="395"/>
      <c r="AZ186" s="302">
        <f t="shared" si="509"/>
        <v>0</v>
      </c>
      <c r="BA186" s="371" t="str">
        <f t="shared" si="510"/>
        <v>0</v>
      </c>
      <c r="BB186" s="372">
        <f t="shared" si="490"/>
        <v>0</v>
      </c>
      <c r="BC186" s="373">
        <f t="shared" si="491"/>
        <v>0</v>
      </c>
    </row>
    <row r="187" spans="1:55" s="6" customFormat="1" ht="13.5">
      <c r="A187" s="41">
        <f t="shared" si="408"/>
        <v>177</v>
      </c>
      <c r="B187" s="83" t="str">
        <f t="shared" si="485"/>
        <v>TOTAL HERACLEUM</v>
      </c>
      <c r="C187" s="84"/>
      <c r="D187" s="107"/>
      <c r="E187" s="108"/>
      <c r="F187" s="87">
        <f aca="true" t="shared" si="516" ref="F187:U187">SUM(F185:F186)</f>
        <v>0</v>
      </c>
      <c r="G187" s="87">
        <f t="shared" si="516"/>
        <v>618.6</v>
      </c>
      <c r="H187" s="87">
        <f t="shared" si="516"/>
        <v>0</v>
      </c>
      <c r="I187" s="135">
        <f t="shared" si="516"/>
        <v>0</v>
      </c>
      <c r="J187" s="135">
        <f t="shared" si="516"/>
        <v>0</v>
      </c>
      <c r="K187" s="135">
        <f t="shared" si="516"/>
        <v>0</v>
      </c>
      <c r="L187" s="135">
        <f t="shared" si="516"/>
        <v>0</v>
      </c>
      <c r="M187" s="135">
        <f t="shared" si="516"/>
        <v>0</v>
      </c>
      <c r="N187" s="136">
        <f t="shared" si="516"/>
        <v>0</v>
      </c>
      <c r="O187" s="83" t="str">
        <f t="shared" si="511"/>
        <v>TOTAL HERACLEUM</v>
      </c>
      <c r="P187" s="149">
        <f t="shared" si="516"/>
        <v>618.6</v>
      </c>
      <c r="Q187" s="149">
        <f t="shared" si="516"/>
        <v>0</v>
      </c>
      <c r="R187" s="149">
        <f t="shared" si="516"/>
        <v>0</v>
      </c>
      <c r="S187" s="149">
        <f t="shared" si="516"/>
        <v>0</v>
      </c>
      <c r="T187" s="169">
        <f t="shared" si="516"/>
        <v>618.6</v>
      </c>
      <c r="U187" s="170">
        <f t="shared" si="516"/>
        <v>0</v>
      </c>
      <c r="V187" s="171"/>
      <c r="W187" s="172">
        <f>SUM(W185:W186)</f>
        <v>618.6</v>
      </c>
      <c r="X187" s="168" t="str">
        <f t="shared" si="499"/>
        <v>OK</v>
      </c>
      <c r="Y187" s="224">
        <f t="shared" si="512"/>
        <v>618.6</v>
      </c>
      <c r="AA187" s="231"/>
      <c r="AB187" s="248" t="s">
        <v>266</v>
      </c>
      <c r="AC187" s="249"/>
      <c r="AD187" s="250"/>
      <c r="AE187" s="251"/>
      <c r="AF187" s="252"/>
      <c r="AG187" s="316"/>
      <c r="AH187" s="317"/>
      <c r="AI187" s="318">
        <f aca="true" t="shared" si="517" ref="AI187:AL187">SUM(AI185:AI186)</f>
        <v>618.6</v>
      </c>
      <c r="AJ187" s="318">
        <f t="shared" si="517"/>
        <v>618.6</v>
      </c>
      <c r="AK187" s="318">
        <f t="shared" si="517"/>
        <v>0</v>
      </c>
      <c r="AL187" s="319">
        <f t="shared" si="517"/>
        <v>0</v>
      </c>
      <c r="AM187" s="320">
        <f t="shared" si="441"/>
        <v>0</v>
      </c>
      <c r="AN187" s="321">
        <f t="shared" si="513"/>
        <v>618.6</v>
      </c>
      <c r="AO187" s="346">
        <f t="shared" si="442"/>
        <v>0</v>
      </c>
      <c r="AP187" s="347">
        <f>SUM(AP185:AP186)</f>
        <v>618.6</v>
      </c>
      <c r="AQ187" s="168" t="str">
        <f t="shared" si="507"/>
        <v>OK</v>
      </c>
      <c r="AR187" s="168" t="str">
        <f t="shared" si="508"/>
        <v>OK</v>
      </c>
      <c r="AS187" s="231">
        <f t="shared" si="370"/>
        <v>177</v>
      </c>
      <c r="AT187" s="348" t="str">
        <f t="shared" si="472"/>
        <v>TOTAL HERACLEUM</v>
      </c>
      <c r="AU187" s="352"/>
      <c r="AV187" s="352"/>
      <c r="AW187" s="391"/>
      <c r="AX187" s="392"/>
      <c r="AY187" s="385"/>
      <c r="AZ187" s="310"/>
      <c r="BA187" s="377"/>
      <c r="BB187" s="386">
        <f t="shared" si="490"/>
        <v>0</v>
      </c>
      <c r="BC187" s="387">
        <f t="shared" si="491"/>
        <v>0</v>
      </c>
    </row>
    <row r="188" spans="1:55" s="5" customFormat="1" ht="12.75">
      <c r="A188" s="41">
        <f t="shared" si="408"/>
        <v>178</v>
      </c>
      <c r="B188" s="63" t="str">
        <f t="shared" si="485"/>
        <v>IDM CONSULTING</v>
      </c>
      <c r="C188" s="48" t="s">
        <v>267</v>
      </c>
      <c r="D188" s="48">
        <v>981</v>
      </c>
      <c r="E188" s="49">
        <v>42643</v>
      </c>
      <c r="F188" s="50">
        <v>219.39</v>
      </c>
      <c r="G188" s="51">
        <v>1007.13</v>
      </c>
      <c r="H188" s="61"/>
      <c r="I188" s="150"/>
      <c r="J188" s="150"/>
      <c r="K188" s="150"/>
      <c r="L188" s="150"/>
      <c r="M188" s="150"/>
      <c r="N188" s="151"/>
      <c r="O188" s="63" t="str">
        <f t="shared" si="511"/>
        <v>IDM CONSULTING</v>
      </c>
      <c r="P188" s="146">
        <f aca="true" t="shared" si="518" ref="P188:P192">SUM(F188:N188)</f>
        <v>1226.52</v>
      </c>
      <c r="Q188" s="163"/>
      <c r="R188" s="162">
        <f aca="true" t="shared" si="519" ref="R188:R192">IF(P188-Q188-S188&gt;Y188,P188-Q188-S188-Y188,0)</f>
        <v>0</v>
      </c>
      <c r="S188" s="163"/>
      <c r="T188" s="164">
        <f aca="true" t="shared" si="520" ref="T188:T192">W188-U188</f>
        <v>1226.52</v>
      </c>
      <c r="U188" s="165"/>
      <c r="V188" s="173"/>
      <c r="W188" s="167">
        <f aca="true" t="shared" si="521" ref="W188:W192">P188-Q188-R188-S188</f>
        <v>1226.52</v>
      </c>
      <c r="X188" s="168" t="str">
        <f t="shared" si="499"/>
        <v>OK</v>
      </c>
      <c r="Y188" s="224">
        <f t="shared" si="512"/>
        <v>1226.52</v>
      </c>
      <c r="AA188" s="231"/>
      <c r="AB188" s="247" t="s">
        <v>268</v>
      </c>
      <c r="AC188" s="233"/>
      <c r="AD188" s="234"/>
      <c r="AE188" s="235"/>
      <c r="AF188" s="270"/>
      <c r="AG188" s="302">
        <f aca="true" t="shared" si="522" ref="AG188:AG192">D188</f>
        <v>981</v>
      </c>
      <c r="AH188" s="303">
        <f aca="true" t="shared" si="523" ref="AH188:AH192">IF(E188=0,"0",E188)</f>
        <v>42643</v>
      </c>
      <c r="AI188" s="304">
        <f aca="true" t="shared" si="524" ref="AI188:AI192">P188</f>
        <v>1226.52</v>
      </c>
      <c r="AJ188" s="305">
        <f aca="true" t="shared" si="525" ref="AJ188:AJ192">AI188-AK188</f>
        <v>1226.52</v>
      </c>
      <c r="AK188" s="306">
        <f aca="true" t="shared" si="526" ref="AK188:AK192">S188</f>
        <v>0</v>
      </c>
      <c r="AL188" s="307">
        <f aca="true" t="shared" si="527" ref="AL188:AL192">Q188+R188</f>
        <v>0</v>
      </c>
      <c r="AM188" s="308">
        <f t="shared" si="441"/>
        <v>0</v>
      </c>
      <c r="AN188" s="309">
        <f>T188:T189</f>
        <v>1226.52</v>
      </c>
      <c r="AO188" s="338">
        <f t="shared" si="442"/>
        <v>0</v>
      </c>
      <c r="AP188" s="339">
        <f aca="true" t="shared" si="528" ref="AP188:AP192">AJ188-AL188</f>
        <v>1226.52</v>
      </c>
      <c r="AQ188" s="168" t="str">
        <f t="shared" si="507"/>
        <v>OK</v>
      </c>
      <c r="AR188" s="168" t="str">
        <f t="shared" si="508"/>
        <v>OK</v>
      </c>
      <c r="AS188" s="231">
        <f t="shared" si="370"/>
        <v>178</v>
      </c>
      <c r="AT188" s="336" t="str">
        <f t="shared" si="472"/>
        <v>IDM CONSULTING</v>
      </c>
      <c r="AU188" s="337"/>
      <c r="AV188" s="337"/>
      <c r="AW188" s="368"/>
      <c r="AX188" s="369"/>
      <c r="AY188" s="395"/>
      <c r="AZ188" s="294">
        <f aca="true" t="shared" si="529" ref="AZ188:AZ192">D188</f>
        <v>981</v>
      </c>
      <c r="BA188" s="529">
        <f aca="true" t="shared" si="530" ref="BA188:BA192">IF(E188=0,"0",E188)</f>
        <v>42643</v>
      </c>
      <c r="BB188" s="530">
        <f t="shared" si="490"/>
        <v>0</v>
      </c>
      <c r="BC188" s="531">
        <f t="shared" si="491"/>
        <v>0</v>
      </c>
    </row>
    <row r="189" spans="1:55" s="5" customFormat="1" ht="12.75">
      <c r="A189" s="41">
        <f t="shared" si="408"/>
        <v>179</v>
      </c>
      <c r="B189" s="63" t="str">
        <f t="shared" si="485"/>
        <v>IDM CONSULTING</v>
      </c>
      <c r="C189" s="74"/>
      <c r="D189" s="104"/>
      <c r="E189" s="105"/>
      <c r="F189" s="106"/>
      <c r="G189" s="50"/>
      <c r="H189" s="50"/>
      <c r="I189" s="126"/>
      <c r="J189" s="128"/>
      <c r="K189" s="128"/>
      <c r="L189" s="128"/>
      <c r="M189" s="128"/>
      <c r="N189" s="129"/>
      <c r="O189" s="63" t="str">
        <f t="shared" si="511"/>
        <v>IDM CONSULTING</v>
      </c>
      <c r="P189" s="122">
        <f t="shared" si="518"/>
        <v>0</v>
      </c>
      <c r="Q189" s="163"/>
      <c r="R189" s="162">
        <f t="shared" si="519"/>
        <v>0</v>
      </c>
      <c r="S189" s="163"/>
      <c r="T189" s="164">
        <f t="shared" si="520"/>
        <v>0</v>
      </c>
      <c r="U189" s="165"/>
      <c r="V189" s="173"/>
      <c r="W189" s="167">
        <f t="shared" si="521"/>
        <v>0</v>
      </c>
      <c r="X189" s="168" t="str">
        <f t="shared" si="499"/>
        <v>OK</v>
      </c>
      <c r="Y189" s="224">
        <f t="shared" si="512"/>
        <v>0</v>
      </c>
      <c r="AA189" s="231"/>
      <c r="AB189" s="247" t="s">
        <v>268</v>
      </c>
      <c r="AC189" s="233"/>
      <c r="AD189" s="234"/>
      <c r="AE189" s="235"/>
      <c r="AF189" s="270"/>
      <c r="AG189" s="302">
        <f t="shared" si="522"/>
        <v>0</v>
      </c>
      <c r="AH189" s="303" t="str">
        <f t="shared" si="523"/>
        <v>0</v>
      </c>
      <c r="AI189" s="304">
        <f t="shared" si="524"/>
        <v>0</v>
      </c>
      <c r="AJ189" s="305">
        <f t="shared" si="525"/>
        <v>0</v>
      </c>
      <c r="AK189" s="306">
        <f t="shared" si="526"/>
        <v>0</v>
      </c>
      <c r="AL189" s="307">
        <f t="shared" si="527"/>
        <v>0</v>
      </c>
      <c r="AM189" s="308">
        <f t="shared" si="441"/>
        <v>0</v>
      </c>
      <c r="AN189" s="309">
        <f aca="true" t="shared" si="531" ref="AN189:AN193">T189:T189</f>
        <v>0</v>
      </c>
      <c r="AO189" s="338">
        <f t="shared" si="442"/>
        <v>0</v>
      </c>
      <c r="AP189" s="339">
        <f t="shared" si="528"/>
        <v>0</v>
      </c>
      <c r="AQ189" s="168" t="str">
        <f t="shared" si="507"/>
        <v>OK</v>
      </c>
      <c r="AR189" s="168" t="str">
        <f t="shared" si="508"/>
        <v>OK</v>
      </c>
      <c r="AS189" s="231">
        <f t="shared" si="370"/>
        <v>179</v>
      </c>
      <c r="AT189" s="336" t="str">
        <f t="shared" si="472"/>
        <v>IDM CONSULTING</v>
      </c>
      <c r="AU189" s="337"/>
      <c r="AV189" s="337"/>
      <c r="AW189" s="368"/>
      <c r="AX189" s="369"/>
      <c r="AY189" s="395"/>
      <c r="AZ189" s="302">
        <f t="shared" si="529"/>
        <v>0</v>
      </c>
      <c r="BA189" s="371" t="str">
        <f t="shared" si="530"/>
        <v>0</v>
      </c>
      <c r="BB189" s="372">
        <f t="shared" si="490"/>
        <v>0</v>
      </c>
      <c r="BC189" s="373">
        <f t="shared" si="491"/>
        <v>0</v>
      </c>
    </row>
    <row r="190" spans="1:55" s="6" customFormat="1" ht="13.5">
      <c r="A190" s="41">
        <f t="shared" si="408"/>
        <v>180</v>
      </c>
      <c r="B190" s="83" t="str">
        <f t="shared" si="485"/>
        <v>TOTAL IDM CONSULTING</v>
      </c>
      <c r="C190" s="84"/>
      <c r="D190" s="107"/>
      <c r="E190" s="108"/>
      <c r="F190" s="87">
        <f aca="true" t="shared" si="532" ref="F190:U190">SUM(F188:F189)</f>
        <v>219.39</v>
      </c>
      <c r="G190" s="87">
        <f t="shared" si="532"/>
        <v>1007.13</v>
      </c>
      <c r="H190" s="87">
        <f t="shared" si="532"/>
        <v>0</v>
      </c>
      <c r="I190" s="135">
        <f t="shared" si="532"/>
        <v>0</v>
      </c>
      <c r="J190" s="135">
        <f t="shared" si="532"/>
        <v>0</v>
      </c>
      <c r="K190" s="135">
        <f t="shared" si="532"/>
        <v>0</v>
      </c>
      <c r="L190" s="135">
        <f t="shared" si="532"/>
        <v>0</v>
      </c>
      <c r="M190" s="135">
        <f t="shared" si="532"/>
        <v>0</v>
      </c>
      <c r="N190" s="136">
        <f t="shared" si="532"/>
        <v>0</v>
      </c>
      <c r="O190" s="83" t="str">
        <f t="shared" si="511"/>
        <v>TOTAL IDM CONSULTING</v>
      </c>
      <c r="P190" s="149">
        <f t="shared" si="532"/>
        <v>1226.52</v>
      </c>
      <c r="Q190" s="149">
        <f t="shared" si="532"/>
        <v>0</v>
      </c>
      <c r="R190" s="149">
        <f t="shared" si="532"/>
        <v>0</v>
      </c>
      <c r="S190" s="149">
        <f t="shared" si="532"/>
        <v>0</v>
      </c>
      <c r="T190" s="169">
        <f t="shared" si="532"/>
        <v>1226.52</v>
      </c>
      <c r="U190" s="170">
        <f t="shared" si="532"/>
        <v>0</v>
      </c>
      <c r="V190" s="171"/>
      <c r="W190" s="172">
        <f>SUM(W188:W189)</f>
        <v>1226.52</v>
      </c>
      <c r="X190" s="168" t="str">
        <f t="shared" si="499"/>
        <v>OK</v>
      </c>
      <c r="Y190" s="224">
        <f t="shared" si="512"/>
        <v>1226.52</v>
      </c>
      <c r="AA190" s="231"/>
      <c r="AB190" s="248" t="s">
        <v>269</v>
      </c>
      <c r="AC190" s="249"/>
      <c r="AD190" s="250"/>
      <c r="AE190" s="251"/>
      <c r="AF190" s="252"/>
      <c r="AG190" s="316"/>
      <c r="AH190" s="317"/>
      <c r="AI190" s="318">
        <f aca="true" t="shared" si="533" ref="AI190:AL190">SUM(AI188:AI189)</f>
        <v>1226.52</v>
      </c>
      <c r="AJ190" s="318">
        <f t="shared" si="533"/>
        <v>1226.52</v>
      </c>
      <c r="AK190" s="318">
        <f t="shared" si="533"/>
        <v>0</v>
      </c>
      <c r="AL190" s="319">
        <f t="shared" si="533"/>
        <v>0</v>
      </c>
      <c r="AM190" s="320">
        <f t="shared" si="441"/>
        <v>0</v>
      </c>
      <c r="AN190" s="321">
        <f t="shared" si="531"/>
        <v>1226.52</v>
      </c>
      <c r="AO190" s="346">
        <f t="shared" si="442"/>
        <v>0</v>
      </c>
      <c r="AP190" s="347">
        <f>SUM(AP188:AP189)</f>
        <v>1226.52</v>
      </c>
      <c r="AQ190" s="168" t="str">
        <f t="shared" si="507"/>
        <v>OK</v>
      </c>
      <c r="AR190" s="168" t="str">
        <f t="shared" si="508"/>
        <v>OK</v>
      </c>
      <c r="AS190" s="231">
        <f t="shared" si="370"/>
        <v>180</v>
      </c>
      <c r="AT190" s="348" t="str">
        <f t="shared" si="472"/>
        <v>TOTAL IDM CONSULTING</v>
      </c>
      <c r="AU190" s="352"/>
      <c r="AV190" s="352"/>
      <c r="AW190" s="391"/>
      <c r="AX190" s="392"/>
      <c r="AY190" s="385"/>
      <c r="AZ190" s="310"/>
      <c r="BA190" s="377"/>
      <c r="BB190" s="386">
        <f t="shared" si="490"/>
        <v>0</v>
      </c>
      <c r="BC190" s="387">
        <f t="shared" si="491"/>
        <v>0</v>
      </c>
    </row>
    <row r="191" spans="1:55" s="5" customFormat="1" ht="12.75">
      <c r="A191" s="41">
        <f t="shared" si="408"/>
        <v>181</v>
      </c>
      <c r="B191" s="63" t="str">
        <f t="shared" si="485"/>
        <v>IVANKA FARM</v>
      </c>
      <c r="C191" s="48" t="s">
        <v>270</v>
      </c>
      <c r="D191" s="48">
        <v>206</v>
      </c>
      <c r="E191" s="49">
        <v>42643</v>
      </c>
      <c r="F191" s="50"/>
      <c r="G191" s="51">
        <v>165.82</v>
      </c>
      <c r="H191" s="61"/>
      <c r="I191" s="150"/>
      <c r="J191" s="150"/>
      <c r="K191" s="150"/>
      <c r="L191" s="150"/>
      <c r="M191" s="150"/>
      <c r="N191" s="151"/>
      <c r="O191" s="63" t="str">
        <f t="shared" si="511"/>
        <v>IVANKA FARM</v>
      </c>
      <c r="P191" s="146">
        <f t="shared" si="518"/>
        <v>165.82</v>
      </c>
      <c r="Q191" s="161"/>
      <c r="R191" s="162">
        <f t="shared" si="519"/>
        <v>0</v>
      </c>
      <c r="S191" s="163"/>
      <c r="T191" s="164">
        <f t="shared" si="520"/>
        <v>0</v>
      </c>
      <c r="U191" s="165">
        <v>165.82</v>
      </c>
      <c r="V191" s="166" t="s">
        <v>271</v>
      </c>
      <c r="W191" s="167">
        <f t="shared" si="521"/>
        <v>165.82</v>
      </c>
      <c r="X191" s="168" t="str">
        <f t="shared" si="499"/>
        <v>OK</v>
      </c>
      <c r="Y191" s="224">
        <f t="shared" si="512"/>
        <v>165.82</v>
      </c>
      <c r="AA191" s="231"/>
      <c r="AB191" s="564" t="s">
        <v>272</v>
      </c>
      <c r="AC191" s="565"/>
      <c r="AD191" s="565"/>
      <c r="AE191" s="566"/>
      <c r="AF191" s="567"/>
      <c r="AG191" s="302">
        <f t="shared" si="522"/>
        <v>206</v>
      </c>
      <c r="AH191" s="303">
        <f t="shared" si="523"/>
        <v>42643</v>
      </c>
      <c r="AI191" s="304">
        <f t="shared" si="524"/>
        <v>165.82</v>
      </c>
      <c r="AJ191" s="305">
        <f t="shared" si="525"/>
        <v>165.82</v>
      </c>
      <c r="AK191" s="306">
        <f t="shared" si="526"/>
        <v>0</v>
      </c>
      <c r="AL191" s="307">
        <f t="shared" si="527"/>
        <v>0</v>
      </c>
      <c r="AM191" s="308">
        <f t="shared" si="441"/>
        <v>165.82</v>
      </c>
      <c r="AN191" s="309">
        <f>T191:T192</f>
        <v>0</v>
      </c>
      <c r="AO191" s="338">
        <f t="shared" si="442"/>
        <v>165.82</v>
      </c>
      <c r="AP191" s="339">
        <f t="shared" si="528"/>
        <v>165.82</v>
      </c>
      <c r="AQ191" s="168" t="str">
        <f t="shared" si="507"/>
        <v>OK</v>
      </c>
      <c r="AR191" s="168" t="str">
        <f t="shared" si="508"/>
        <v>OK</v>
      </c>
      <c r="AS191" s="231">
        <f t="shared" si="370"/>
        <v>181</v>
      </c>
      <c r="AT191" s="344" t="str">
        <f t="shared" si="472"/>
        <v>IVANKA FARM</v>
      </c>
      <c r="AU191" s="345"/>
      <c r="AV191" s="345"/>
      <c r="AW191" s="380"/>
      <c r="AX191" s="381"/>
      <c r="AY191" s="395"/>
      <c r="AZ191" s="294">
        <f t="shared" si="529"/>
        <v>206</v>
      </c>
      <c r="BA191" s="529">
        <f t="shared" si="530"/>
        <v>42643</v>
      </c>
      <c r="BB191" s="530">
        <f t="shared" si="490"/>
        <v>165.82</v>
      </c>
      <c r="BC191" s="531">
        <f t="shared" si="491"/>
        <v>165.82</v>
      </c>
    </row>
    <row r="192" spans="1:55" s="5" customFormat="1" ht="12.75">
      <c r="A192" s="41">
        <f t="shared" si="408"/>
        <v>182</v>
      </c>
      <c r="B192" s="63" t="str">
        <f t="shared" si="485"/>
        <v>IVANKA FARM</v>
      </c>
      <c r="C192" s="74"/>
      <c r="D192" s="104"/>
      <c r="E192" s="105"/>
      <c r="F192" s="106"/>
      <c r="G192" s="50"/>
      <c r="H192" s="50"/>
      <c r="I192" s="126"/>
      <c r="J192" s="128"/>
      <c r="K192" s="128"/>
      <c r="L192" s="128"/>
      <c r="M192" s="128"/>
      <c r="N192" s="129"/>
      <c r="O192" s="63" t="str">
        <f t="shared" si="511"/>
        <v>IVANKA FARM</v>
      </c>
      <c r="P192" s="122">
        <f t="shared" si="518"/>
        <v>0</v>
      </c>
      <c r="Q192" s="161"/>
      <c r="R192" s="162">
        <f t="shared" si="519"/>
        <v>0</v>
      </c>
      <c r="S192" s="163"/>
      <c r="T192" s="164">
        <f t="shared" si="520"/>
        <v>0</v>
      </c>
      <c r="U192" s="165"/>
      <c r="V192" s="173"/>
      <c r="W192" s="167">
        <f t="shared" si="521"/>
        <v>0</v>
      </c>
      <c r="X192" s="168" t="str">
        <f t="shared" si="499"/>
        <v>OK</v>
      </c>
      <c r="Y192" s="224">
        <f t="shared" si="512"/>
        <v>0</v>
      </c>
      <c r="AA192" s="231"/>
      <c r="AB192" s="568" t="s">
        <v>272</v>
      </c>
      <c r="AC192" s="569"/>
      <c r="AD192" s="569"/>
      <c r="AE192" s="570"/>
      <c r="AF192" s="567"/>
      <c r="AG192" s="302">
        <f t="shared" si="522"/>
        <v>0</v>
      </c>
      <c r="AH192" s="303" t="str">
        <f t="shared" si="523"/>
        <v>0</v>
      </c>
      <c r="AI192" s="304">
        <f t="shared" si="524"/>
        <v>0</v>
      </c>
      <c r="AJ192" s="305">
        <f t="shared" si="525"/>
        <v>0</v>
      </c>
      <c r="AK192" s="306">
        <f t="shared" si="526"/>
        <v>0</v>
      </c>
      <c r="AL192" s="307">
        <f t="shared" si="527"/>
        <v>0</v>
      </c>
      <c r="AM192" s="308">
        <f t="shared" si="441"/>
        <v>0</v>
      </c>
      <c r="AN192" s="309">
        <f t="shared" si="531"/>
        <v>0</v>
      </c>
      <c r="AO192" s="338">
        <f t="shared" si="442"/>
        <v>0</v>
      </c>
      <c r="AP192" s="339">
        <f t="shared" si="528"/>
        <v>0</v>
      </c>
      <c r="AQ192" s="168" t="str">
        <f t="shared" si="507"/>
        <v>OK</v>
      </c>
      <c r="AR192" s="168" t="str">
        <f t="shared" si="508"/>
        <v>OK</v>
      </c>
      <c r="AS192" s="231">
        <f t="shared" si="370"/>
        <v>182</v>
      </c>
      <c r="AT192" s="344" t="str">
        <f aca="true" t="shared" si="534" ref="AT192:AT236">AB192</f>
        <v>IVANKA FARM</v>
      </c>
      <c r="AU192" s="345"/>
      <c r="AV192" s="345"/>
      <c r="AW192" s="380"/>
      <c r="AX192" s="381"/>
      <c r="AY192" s="395"/>
      <c r="AZ192" s="302">
        <f t="shared" si="529"/>
        <v>0</v>
      </c>
      <c r="BA192" s="371" t="str">
        <f t="shared" si="530"/>
        <v>0</v>
      </c>
      <c r="BB192" s="372">
        <f t="shared" si="490"/>
        <v>0</v>
      </c>
      <c r="BC192" s="373">
        <f t="shared" si="491"/>
        <v>0</v>
      </c>
    </row>
    <row r="193" spans="1:55" s="6" customFormat="1" ht="13.5">
      <c r="A193" s="41">
        <f t="shared" si="408"/>
        <v>183</v>
      </c>
      <c r="B193" s="83" t="str">
        <f t="shared" si="485"/>
        <v>TOTAL IVANKA FARM</v>
      </c>
      <c r="C193" s="84"/>
      <c r="D193" s="85"/>
      <c r="E193" s="86"/>
      <c r="F193" s="87">
        <f aca="true" t="shared" si="535" ref="F193:U193">SUM(F191:F192)</f>
        <v>0</v>
      </c>
      <c r="G193" s="87">
        <f t="shared" si="535"/>
        <v>165.82</v>
      </c>
      <c r="H193" s="87">
        <f t="shared" si="535"/>
        <v>0</v>
      </c>
      <c r="I193" s="135">
        <f t="shared" si="535"/>
        <v>0</v>
      </c>
      <c r="J193" s="135">
        <f t="shared" si="535"/>
        <v>0</v>
      </c>
      <c r="K193" s="135">
        <f t="shared" si="535"/>
        <v>0</v>
      </c>
      <c r="L193" s="135">
        <f t="shared" si="535"/>
        <v>0</v>
      </c>
      <c r="M193" s="135">
        <f t="shared" si="535"/>
        <v>0</v>
      </c>
      <c r="N193" s="136">
        <f t="shared" si="535"/>
        <v>0</v>
      </c>
      <c r="O193" s="83" t="str">
        <f t="shared" si="511"/>
        <v>TOTAL IVANKA FARM</v>
      </c>
      <c r="P193" s="125">
        <f t="shared" si="535"/>
        <v>165.82</v>
      </c>
      <c r="Q193" s="149">
        <f t="shared" si="535"/>
        <v>0</v>
      </c>
      <c r="R193" s="149">
        <f t="shared" si="535"/>
        <v>0</v>
      </c>
      <c r="S193" s="149">
        <f t="shared" si="535"/>
        <v>0</v>
      </c>
      <c r="T193" s="169">
        <f t="shared" si="535"/>
        <v>0</v>
      </c>
      <c r="U193" s="170">
        <f t="shared" si="535"/>
        <v>165.82</v>
      </c>
      <c r="V193" s="171"/>
      <c r="W193" s="172">
        <f>SUM(W191:W192)</f>
        <v>165.82</v>
      </c>
      <c r="X193" s="168" t="str">
        <f t="shared" si="499"/>
        <v>OK</v>
      </c>
      <c r="Y193" s="224">
        <f t="shared" si="512"/>
        <v>165.82</v>
      </c>
      <c r="AA193" s="231"/>
      <c r="AB193" s="584" t="s">
        <v>273</v>
      </c>
      <c r="AC193" s="585"/>
      <c r="AD193" s="585"/>
      <c r="AE193" s="586"/>
      <c r="AF193" s="587"/>
      <c r="AG193" s="316"/>
      <c r="AH193" s="317"/>
      <c r="AI193" s="318">
        <f aca="true" t="shared" si="536" ref="AI193:AL193">SUM(AI191:AI192)</f>
        <v>165.82</v>
      </c>
      <c r="AJ193" s="318">
        <f t="shared" si="536"/>
        <v>165.82</v>
      </c>
      <c r="AK193" s="318">
        <f t="shared" si="536"/>
        <v>0</v>
      </c>
      <c r="AL193" s="319">
        <f t="shared" si="536"/>
        <v>0</v>
      </c>
      <c r="AM193" s="320">
        <f t="shared" si="441"/>
        <v>165.82</v>
      </c>
      <c r="AN193" s="321">
        <f t="shared" si="531"/>
        <v>0</v>
      </c>
      <c r="AO193" s="346">
        <f t="shared" si="442"/>
        <v>165.82</v>
      </c>
      <c r="AP193" s="347">
        <f>SUM(AP191:AP192)</f>
        <v>165.82</v>
      </c>
      <c r="AQ193" s="168" t="str">
        <f t="shared" si="507"/>
        <v>OK</v>
      </c>
      <c r="AR193" s="168" t="str">
        <f t="shared" si="508"/>
        <v>OK</v>
      </c>
      <c r="AS193" s="231">
        <f t="shared" si="370"/>
        <v>183</v>
      </c>
      <c r="AT193" s="348" t="str">
        <f t="shared" si="534"/>
        <v>TOTAL IVANKA FARM</v>
      </c>
      <c r="AU193" s="349"/>
      <c r="AV193" s="349"/>
      <c r="AW193" s="383"/>
      <c r="AX193" s="384"/>
      <c r="AY193" s="385"/>
      <c r="AZ193" s="310"/>
      <c r="BA193" s="377"/>
      <c r="BB193" s="386">
        <f t="shared" si="490"/>
        <v>165.82</v>
      </c>
      <c r="BC193" s="387">
        <f t="shared" si="491"/>
        <v>165.82</v>
      </c>
    </row>
    <row r="194" spans="1:55" s="5" customFormat="1" ht="12.75">
      <c r="A194" s="41">
        <f t="shared" si="408"/>
        <v>184</v>
      </c>
      <c r="B194" s="63" t="str">
        <f aca="true" t="shared" si="537" ref="B194:B226">AB194</f>
        <v>JASMINUM FARM</v>
      </c>
      <c r="C194" s="48" t="s">
        <v>274</v>
      </c>
      <c r="D194" s="48">
        <v>626</v>
      </c>
      <c r="E194" s="49">
        <v>42643</v>
      </c>
      <c r="F194" s="50">
        <v>658.03</v>
      </c>
      <c r="G194" s="51">
        <v>718.62</v>
      </c>
      <c r="H194" s="52">
        <v>443.96</v>
      </c>
      <c r="I194" s="52">
        <v>3670.19</v>
      </c>
      <c r="J194" s="150"/>
      <c r="K194" s="150"/>
      <c r="L194" s="150"/>
      <c r="M194" s="150"/>
      <c r="N194" s="151"/>
      <c r="O194" s="63" t="str">
        <f t="shared" si="511"/>
        <v>JASMINUM FARM</v>
      </c>
      <c r="P194" s="146">
        <f aca="true" t="shared" si="538" ref="P194:P198">SUM(F194:N194)</f>
        <v>5490.8</v>
      </c>
      <c r="Q194" s="161"/>
      <c r="R194" s="162">
        <f aca="true" t="shared" si="539" ref="R194:R198">IF(P194-Q194-S194&gt;Y194,P194-Q194-S194-Y194,0)</f>
        <v>0</v>
      </c>
      <c r="S194" s="163"/>
      <c r="T194" s="164">
        <f aca="true" t="shared" si="540" ref="T194:T198">W194-U194</f>
        <v>5490.8</v>
      </c>
      <c r="U194" s="165"/>
      <c r="V194" s="173"/>
      <c r="W194" s="167">
        <f aca="true" t="shared" si="541" ref="W194:W198">P194-Q194-R194-S194</f>
        <v>5490.8</v>
      </c>
      <c r="X194" s="168" t="str">
        <f t="shared" si="499"/>
        <v>OK</v>
      </c>
      <c r="Y194" s="224">
        <f t="shared" si="512"/>
        <v>5490.8</v>
      </c>
      <c r="AA194" s="231"/>
      <c r="AB194" s="253" t="s">
        <v>275</v>
      </c>
      <c r="AC194" s="254"/>
      <c r="AD194" s="255"/>
      <c r="AE194" s="256"/>
      <c r="AF194" s="270"/>
      <c r="AG194" s="302">
        <f aca="true" t="shared" si="542" ref="AG194:AG198">D194</f>
        <v>626</v>
      </c>
      <c r="AH194" s="303">
        <f aca="true" t="shared" si="543" ref="AH194:AH198">IF(E194=0,"0",E194)</f>
        <v>42643</v>
      </c>
      <c r="AI194" s="304">
        <f aca="true" t="shared" si="544" ref="AI194:AI198">P194</f>
        <v>5490.8</v>
      </c>
      <c r="AJ194" s="305">
        <f aca="true" t="shared" si="545" ref="AJ194:AJ198">AI194-AK194</f>
        <v>5490.8</v>
      </c>
      <c r="AK194" s="306">
        <f aca="true" t="shared" si="546" ref="AK194:AK198">S194</f>
        <v>0</v>
      </c>
      <c r="AL194" s="307">
        <f aca="true" t="shared" si="547" ref="AL194:AL198">Q194+R194</f>
        <v>0</v>
      </c>
      <c r="AM194" s="308">
        <f t="shared" si="441"/>
        <v>0</v>
      </c>
      <c r="AN194" s="309">
        <f>T194:T195</f>
        <v>5490.8</v>
      </c>
      <c r="AO194" s="338">
        <f t="shared" si="442"/>
        <v>0</v>
      </c>
      <c r="AP194" s="339">
        <f aca="true" t="shared" si="548" ref="AP194:AP198">AJ194-AL194</f>
        <v>5490.8</v>
      </c>
      <c r="AQ194" s="168" t="str">
        <f t="shared" si="507"/>
        <v>OK</v>
      </c>
      <c r="AR194" s="168" t="str">
        <f t="shared" si="508"/>
        <v>OK</v>
      </c>
      <c r="AS194" s="231">
        <f aca="true" t="shared" si="549" ref="AS194:AS257">A194</f>
        <v>184</v>
      </c>
      <c r="AT194" s="344" t="str">
        <f t="shared" si="534"/>
        <v>JASMINUM FARM</v>
      </c>
      <c r="AU194" s="345"/>
      <c r="AV194" s="345"/>
      <c r="AW194" s="380"/>
      <c r="AX194" s="381"/>
      <c r="AY194" s="395"/>
      <c r="AZ194" s="294">
        <f aca="true" t="shared" si="550" ref="AZ194:AZ198">D194</f>
        <v>626</v>
      </c>
      <c r="BA194" s="529">
        <f aca="true" t="shared" si="551" ref="BA194:BA198">IF(E194=0,"0",E194)</f>
        <v>42643</v>
      </c>
      <c r="BB194" s="530">
        <f t="shared" si="490"/>
        <v>0</v>
      </c>
      <c r="BC194" s="531">
        <f t="shared" si="491"/>
        <v>0</v>
      </c>
    </row>
    <row r="195" spans="1:55" s="5" customFormat="1" ht="12.75">
      <c r="A195" s="41">
        <f t="shared" si="408"/>
        <v>185</v>
      </c>
      <c r="B195" s="63" t="str">
        <f t="shared" si="537"/>
        <v>JASMINUM FARM</v>
      </c>
      <c r="C195" s="102"/>
      <c r="D195" s="74"/>
      <c r="E195" s="399"/>
      <c r="F195" s="75"/>
      <c r="G195" s="75"/>
      <c r="H195" s="75"/>
      <c r="I195" s="75"/>
      <c r="J195" s="128"/>
      <c r="K195" s="128"/>
      <c r="L195" s="128"/>
      <c r="M195" s="128"/>
      <c r="N195" s="129"/>
      <c r="O195" s="63" t="str">
        <f t="shared" si="511"/>
        <v>JASMINUM FARM</v>
      </c>
      <c r="P195" s="122">
        <f t="shared" si="538"/>
        <v>0</v>
      </c>
      <c r="Q195" s="161"/>
      <c r="R195" s="162">
        <f t="shared" si="539"/>
        <v>0</v>
      </c>
      <c r="S195" s="163"/>
      <c r="T195" s="164">
        <f t="shared" si="540"/>
        <v>0</v>
      </c>
      <c r="U195" s="165"/>
      <c r="V195" s="173"/>
      <c r="W195" s="167">
        <f t="shared" si="541"/>
        <v>0</v>
      </c>
      <c r="X195" s="168" t="str">
        <f t="shared" si="499"/>
        <v>OK</v>
      </c>
      <c r="Y195" s="224">
        <f t="shared" si="512"/>
        <v>0</v>
      </c>
      <c r="AA195" s="231"/>
      <c r="AB195" s="253" t="s">
        <v>275</v>
      </c>
      <c r="AC195" s="254"/>
      <c r="AD195" s="255"/>
      <c r="AE195" s="256"/>
      <c r="AF195" s="270"/>
      <c r="AG195" s="302">
        <f t="shared" si="542"/>
        <v>0</v>
      </c>
      <c r="AH195" s="303" t="str">
        <f t="shared" si="543"/>
        <v>0</v>
      </c>
      <c r="AI195" s="304">
        <f t="shared" si="544"/>
        <v>0</v>
      </c>
      <c r="AJ195" s="305">
        <f t="shared" si="545"/>
        <v>0</v>
      </c>
      <c r="AK195" s="306">
        <f t="shared" si="546"/>
        <v>0</v>
      </c>
      <c r="AL195" s="307">
        <f t="shared" si="547"/>
        <v>0</v>
      </c>
      <c r="AM195" s="308">
        <f t="shared" si="441"/>
        <v>0</v>
      </c>
      <c r="AN195" s="309">
        <f aca="true" t="shared" si="552" ref="AN195:AN198">T195:T195</f>
        <v>0</v>
      </c>
      <c r="AO195" s="338">
        <f t="shared" si="442"/>
        <v>0</v>
      </c>
      <c r="AP195" s="339">
        <f t="shared" si="548"/>
        <v>0</v>
      </c>
      <c r="AQ195" s="168" t="str">
        <f t="shared" si="507"/>
        <v>OK</v>
      </c>
      <c r="AR195" s="168" t="str">
        <f t="shared" si="508"/>
        <v>OK</v>
      </c>
      <c r="AS195" s="231">
        <f t="shared" si="549"/>
        <v>185</v>
      </c>
      <c r="AT195" s="344" t="str">
        <f t="shared" si="534"/>
        <v>JASMINUM FARM</v>
      </c>
      <c r="AU195" s="345"/>
      <c r="AV195" s="345"/>
      <c r="AW195" s="380"/>
      <c r="AX195" s="381"/>
      <c r="AY195" s="395"/>
      <c r="AZ195" s="302">
        <f t="shared" si="550"/>
        <v>0</v>
      </c>
      <c r="BA195" s="371" t="str">
        <f t="shared" si="551"/>
        <v>0</v>
      </c>
      <c r="BB195" s="372">
        <f t="shared" si="490"/>
        <v>0</v>
      </c>
      <c r="BC195" s="373">
        <f t="shared" si="491"/>
        <v>0</v>
      </c>
    </row>
    <row r="196" spans="1:55" s="6" customFormat="1" ht="13.5">
      <c r="A196" s="41">
        <f t="shared" si="408"/>
        <v>186</v>
      </c>
      <c r="B196" s="83" t="str">
        <f t="shared" si="537"/>
        <v>TOTAL JASMINUM FARM</v>
      </c>
      <c r="C196" s="84"/>
      <c r="D196" s="85"/>
      <c r="E196" s="86"/>
      <c r="F196" s="87">
        <f aca="true" t="shared" si="553" ref="F196:U196">SUM(F194:F195)</f>
        <v>658.03</v>
      </c>
      <c r="G196" s="87">
        <f t="shared" si="553"/>
        <v>718.62</v>
      </c>
      <c r="H196" s="87">
        <f t="shared" si="553"/>
        <v>443.96</v>
      </c>
      <c r="I196" s="135">
        <f t="shared" si="553"/>
        <v>3670.19</v>
      </c>
      <c r="J196" s="135">
        <f t="shared" si="553"/>
        <v>0</v>
      </c>
      <c r="K196" s="135">
        <f t="shared" si="553"/>
        <v>0</v>
      </c>
      <c r="L196" s="135">
        <f t="shared" si="553"/>
        <v>0</v>
      </c>
      <c r="M196" s="135">
        <f t="shared" si="553"/>
        <v>0</v>
      </c>
      <c r="N196" s="136">
        <f t="shared" si="553"/>
        <v>0</v>
      </c>
      <c r="O196" s="83" t="str">
        <f t="shared" si="511"/>
        <v>TOTAL JASMINUM FARM</v>
      </c>
      <c r="P196" s="125">
        <f t="shared" si="553"/>
        <v>5490.8</v>
      </c>
      <c r="Q196" s="149">
        <f t="shared" si="553"/>
        <v>0</v>
      </c>
      <c r="R196" s="149">
        <f t="shared" si="553"/>
        <v>0</v>
      </c>
      <c r="S196" s="149">
        <f t="shared" si="553"/>
        <v>0</v>
      </c>
      <c r="T196" s="169">
        <f t="shared" si="553"/>
        <v>5490.8</v>
      </c>
      <c r="U196" s="170">
        <f t="shared" si="553"/>
        <v>0</v>
      </c>
      <c r="V196" s="171"/>
      <c r="W196" s="172">
        <f>SUM(W194:W195)</f>
        <v>5490.8</v>
      </c>
      <c r="X196" s="168" t="str">
        <f t="shared" si="499"/>
        <v>OK</v>
      </c>
      <c r="Y196" s="224">
        <f t="shared" si="512"/>
        <v>5490.8</v>
      </c>
      <c r="AA196" s="231"/>
      <c r="AB196" s="248" t="s">
        <v>276</v>
      </c>
      <c r="AC196" s="258"/>
      <c r="AD196" s="259"/>
      <c r="AE196" s="260"/>
      <c r="AF196" s="252"/>
      <c r="AG196" s="316"/>
      <c r="AH196" s="317"/>
      <c r="AI196" s="318">
        <f aca="true" t="shared" si="554" ref="AI196:AL196">SUM(AI194:AI195)</f>
        <v>5490.8</v>
      </c>
      <c r="AJ196" s="318">
        <f t="shared" si="554"/>
        <v>5490.8</v>
      </c>
      <c r="AK196" s="318">
        <f t="shared" si="554"/>
        <v>0</v>
      </c>
      <c r="AL196" s="319">
        <f t="shared" si="554"/>
        <v>0</v>
      </c>
      <c r="AM196" s="320">
        <f t="shared" si="441"/>
        <v>0</v>
      </c>
      <c r="AN196" s="321">
        <f t="shared" si="552"/>
        <v>5490.8</v>
      </c>
      <c r="AO196" s="346">
        <f t="shared" si="442"/>
        <v>0</v>
      </c>
      <c r="AP196" s="347">
        <f>SUM(AP194:AP195)</f>
        <v>5490.8</v>
      </c>
      <c r="AQ196" s="168" t="str">
        <f t="shared" si="507"/>
        <v>OK</v>
      </c>
      <c r="AR196" s="168" t="str">
        <f t="shared" si="508"/>
        <v>OK</v>
      </c>
      <c r="AS196" s="231">
        <f t="shared" si="549"/>
        <v>186</v>
      </c>
      <c r="AT196" s="348" t="str">
        <f t="shared" si="534"/>
        <v>TOTAL JASMINUM FARM</v>
      </c>
      <c r="AU196" s="349"/>
      <c r="AV196" s="349"/>
      <c r="AW196" s="383"/>
      <c r="AX196" s="384"/>
      <c r="AY196" s="385"/>
      <c r="AZ196" s="310"/>
      <c r="BA196" s="377"/>
      <c r="BB196" s="386">
        <f t="shared" si="490"/>
        <v>0</v>
      </c>
      <c r="BC196" s="387">
        <f t="shared" si="491"/>
        <v>0</v>
      </c>
    </row>
    <row r="197" spans="1:55" s="5" customFormat="1" ht="12.75">
      <c r="A197" s="41">
        <f t="shared" si="408"/>
        <v>187</v>
      </c>
      <c r="B197" s="63" t="str">
        <f t="shared" si="537"/>
        <v>LIA FARM</v>
      </c>
      <c r="C197" s="48" t="s">
        <v>277</v>
      </c>
      <c r="D197" s="48">
        <v>487</v>
      </c>
      <c r="E197" s="49">
        <v>42643</v>
      </c>
      <c r="F197" s="50"/>
      <c r="G197" s="51">
        <v>2020.38</v>
      </c>
      <c r="H197" s="52"/>
      <c r="I197" s="52">
        <v>832.04</v>
      </c>
      <c r="J197" s="52"/>
      <c r="K197" s="150"/>
      <c r="L197" s="150"/>
      <c r="M197" s="150"/>
      <c r="N197" s="151"/>
      <c r="O197" s="63" t="str">
        <f t="shared" si="511"/>
        <v>LIA FARM</v>
      </c>
      <c r="P197" s="146">
        <f t="shared" si="538"/>
        <v>2852.42</v>
      </c>
      <c r="Q197" s="161"/>
      <c r="R197" s="162">
        <f t="shared" si="539"/>
        <v>0</v>
      </c>
      <c r="S197" s="163"/>
      <c r="T197" s="164">
        <f t="shared" si="540"/>
        <v>2852.42</v>
      </c>
      <c r="U197" s="165"/>
      <c r="V197" s="173"/>
      <c r="W197" s="167">
        <f t="shared" si="541"/>
        <v>2852.42</v>
      </c>
      <c r="X197" s="168" t="str">
        <f t="shared" si="499"/>
        <v>OK</v>
      </c>
      <c r="Y197" s="224">
        <f t="shared" si="512"/>
        <v>2852.42</v>
      </c>
      <c r="AA197" s="231"/>
      <c r="AB197" s="247" t="s">
        <v>278</v>
      </c>
      <c r="AC197" s="233"/>
      <c r="AD197" s="268"/>
      <c r="AE197" s="269"/>
      <c r="AF197" s="270"/>
      <c r="AG197" s="302">
        <f t="shared" si="542"/>
        <v>487</v>
      </c>
      <c r="AH197" s="303">
        <f t="shared" si="543"/>
        <v>42643</v>
      </c>
      <c r="AI197" s="304">
        <f t="shared" si="544"/>
        <v>2852.42</v>
      </c>
      <c r="AJ197" s="305">
        <f t="shared" si="545"/>
        <v>2852.42</v>
      </c>
      <c r="AK197" s="306">
        <f t="shared" si="546"/>
        <v>0</v>
      </c>
      <c r="AL197" s="307">
        <f t="shared" si="547"/>
        <v>0</v>
      </c>
      <c r="AM197" s="308">
        <f t="shared" si="441"/>
        <v>0</v>
      </c>
      <c r="AN197" s="309">
        <f t="shared" si="552"/>
        <v>2852.42</v>
      </c>
      <c r="AO197" s="338">
        <f t="shared" si="442"/>
        <v>0</v>
      </c>
      <c r="AP197" s="339">
        <f t="shared" si="548"/>
        <v>2852.42</v>
      </c>
      <c r="AQ197" s="168" t="str">
        <f t="shared" si="507"/>
        <v>OK</v>
      </c>
      <c r="AR197" s="168" t="str">
        <f t="shared" si="508"/>
        <v>OK</v>
      </c>
      <c r="AS197" s="231">
        <f t="shared" si="549"/>
        <v>187</v>
      </c>
      <c r="AT197" s="336" t="str">
        <f t="shared" si="534"/>
        <v>LIA FARM</v>
      </c>
      <c r="AU197" s="337"/>
      <c r="AV197" s="337"/>
      <c r="AW197" s="393"/>
      <c r="AX197" s="394"/>
      <c r="AY197" s="395"/>
      <c r="AZ197" s="294">
        <f t="shared" si="550"/>
        <v>487</v>
      </c>
      <c r="BA197" s="529">
        <f t="shared" si="551"/>
        <v>42643</v>
      </c>
      <c r="BB197" s="530">
        <f t="shared" si="490"/>
        <v>0</v>
      </c>
      <c r="BC197" s="531">
        <f t="shared" si="491"/>
        <v>0</v>
      </c>
    </row>
    <row r="198" spans="1:55" s="5" customFormat="1" ht="12.75">
      <c r="A198" s="41">
        <f t="shared" si="408"/>
        <v>188</v>
      </c>
      <c r="B198" s="63" t="str">
        <f t="shared" si="537"/>
        <v>LIA FARM</v>
      </c>
      <c r="C198" s="74"/>
      <c r="D198" s="104"/>
      <c r="E198" s="105"/>
      <c r="F198" s="106"/>
      <c r="G198" s="50"/>
      <c r="H198" s="50"/>
      <c r="I198" s="126"/>
      <c r="J198" s="128"/>
      <c r="K198" s="128"/>
      <c r="L198" s="128"/>
      <c r="M198" s="128"/>
      <c r="N198" s="129"/>
      <c r="O198" s="63" t="str">
        <f t="shared" si="511"/>
        <v>LIA FARM</v>
      </c>
      <c r="P198" s="122">
        <f t="shared" si="538"/>
        <v>0</v>
      </c>
      <c r="Q198" s="161"/>
      <c r="R198" s="162">
        <f t="shared" si="539"/>
        <v>0</v>
      </c>
      <c r="S198" s="163"/>
      <c r="T198" s="164">
        <f t="shared" si="540"/>
        <v>0</v>
      </c>
      <c r="U198" s="165"/>
      <c r="V198" s="173"/>
      <c r="W198" s="167">
        <f t="shared" si="541"/>
        <v>0</v>
      </c>
      <c r="X198" s="168" t="str">
        <f t="shared" si="499"/>
        <v>OK</v>
      </c>
      <c r="Y198" s="224">
        <f t="shared" si="512"/>
        <v>0</v>
      </c>
      <c r="AA198" s="231"/>
      <c r="AB198" s="247" t="s">
        <v>278</v>
      </c>
      <c r="AC198" s="233"/>
      <c r="AD198" s="268"/>
      <c r="AE198" s="269"/>
      <c r="AF198" s="270"/>
      <c r="AG198" s="302">
        <f t="shared" si="542"/>
        <v>0</v>
      </c>
      <c r="AH198" s="303" t="str">
        <f t="shared" si="543"/>
        <v>0</v>
      </c>
      <c r="AI198" s="304">
        <f t="shared" si="544"/>
        <v>0</v>
      </c>
      <c r="AJ198" s="305">
        <f t="shared" si="545"/>
        <v>0</v>
      </c>
      <c r="AK198" s="306">
        <f t="shared" si="546"/>
        <v>0</v>
      </c>
      <c r="AL198" s="307">
        <f t="shared" si="547"/>
        <v>0</v>
      </c>
      <c r="AM198" s="308">
        <f t="shared" si="441"/>
        <v>0</v>
      </c>
      <c r="AN198" s="309">
        <f t="shared" si="552"/>
        <v>0</v>
      </c>
      <c r="AO198" s="338">
        <f t="shared" si="442"/>
        <v>0</v>
      </c>
      <c r="AP198" s="339">
        <f t="shared" si="548"/>
        <v>0</v>
      </c>
      <c r="AQ198" s="168" t="str">
        <f t="shared" si="507"/>
        <v>OK</v>
      </c>
      <c r="AR198" s="168" t="str">
        <f t="shared" si="508"/>
        <v>OK</v>
      </c>
      <c r="AS198" s="231">
        <f t="shared" si="549"/>
        <v>188</v>
      </c>
      <c r="AT198" s="336" t="str">
        <f t="shared" si="534"/>
        <v>LIA FARM</v>
      </c>
      <c r="AU198" s="337"/>
      <c r="AV198" s="337"/>
      <c r="AW198" s="393"/>
      <c r="AX198" s="394"/>
      <c r="AY198" s="395"/>
      <c r="AZ198" s="302">
        <f t="shared" si="550"/>
        <v>0</v>
      </c>
      <c r="BA198" s="371" t="str">
        <f t="shared" si="551"/>
        <v>0</v>
      </c>
      <c r="BB198" s="372">
        <f t="shared" si="490"/>
        <v>0</v>
      </c>
      <c r="BC198" s="373">
        <f t="shared" si="491"/>
        <v>0</v>
      </c>
    </row>
    <row r="199" spans="1:55" s="6" customFormat="1" ht="13.5">
      <c r="A199" s="41">
        <f t="shared" si="408"/>
        <v>189</v>
      </c>
      <c r="B199" s="83" t="str">
        <f t="shared" si="537"/>
        <v>TOTAL LIAFARM</v>
      </c>
      <c r="C199" s="84"/>
      <c r="D199" s="85"/>
      <c r="E199" s="86"/>
      <c r="F199" s="87">
        <f aca="true" t="shared" si="555" ref="F199:U199">SUM(F197:F198)</f>
        <v>0</v>
      </c>
      <c r="G199" s="87">
        <f t="shared" si="555"/>
        <v>2020.38</v>
      </c>
      <c r="H199" s="87">
        <f t="shared" si="555"/>
        <v>0</v>
      </c>
      <c r="I199" s="135">
        <f t="shared" si="555"/>
        <v>832.04</v>
      </c>
      <c r="J199" s="135">
        <f t="shared" si="555"/>
        <v>0</v>
      </c>
      <c r="K199" s="135">
        <f t="shared" si="555"/>
        <v>0</v>
      </c>
      <c r="L199" s="135">
        <f t="shared" si="555"/>
        <v>0</v>
      </c>
      <c r="M199" s="135">
        <f t="shared" si="555"/>
        <v>0</v>
      </c>
      <c r="N199" s="136">
        <f t="shared" si="555"/>
        <v>0</v>
      </c>
      <c r="O199" s="83" t="str">
        <f t="shared" si="511"/>
        <v>TOTAL LIAFARM</v>
      </c>
      <c r="P199" s="125">
        <f t="shared" si="555"/>
        <v>2852.42</v>
      </c>
      <c r="Q199" s="149">
        <f t="shared" si="555"/>
        <v>0</v>
      </c>
      <c r="R199" s="149">
        <f t="shared" si="555"/>
        <v>0</v>
      </c>
      <c r="S199" s="149">
        <f t="shared" si="555"/>
        <v>0</v>
      </c>
      <c r="T199" s="169">
        <f t="shared" si="555"/>
        <v>2852.42</v>
      </c>
      <c r="U199" s="170">
        <f t="shared" si="555"/>
        <v>0</v>
      </c>
      <c r="V199" s="171"/>
      <c r="W199" s="172">
        <f>SUM(W197:W198)</f>
        <v>2852.42</v>
      </c>
      <c r="X199" s="168" t="str">
        <f t="shared" si="499"/>
        <v>OK</v>
      </c>
      <c r="Y199" s="224">
        <f t="shared" si="512"/>
        <v>2852.42</v>
      </c>
      <c r="AA199" s="231"/>
      <c r="AB199" s="248" t="s">
        <v>279</v>
      </c>
      <c r="AC199" s="249"/>
      <c r="AD199" s="250"/>
      <c r="AE199" s="251"/>
      <c r="AF199" s="252"/>
      <c r="AG199" s="316"/>
      <c r="AH199" s="317"/>
      <c r="AI199" s="318">
        <f aca="true" t="shared" si="556" ref="AI199:AL199">SUM(AI197:AI198)</f>
        <v>2852.42</v>
      </c>
      <c r="AJ199" s="318">
        <f t="shared" si="556"/>
        <v>2852.42</v>
      </c>
      <c r="AK199" s="318">
        <f t="shared" si="556"/>
        <v>0</v>
      </c>
      <c r="AL199" s="319">
        <f t="shared" si="556"/>
        <v>0</v>
      </c>
      <c r="AM199" s="320">
        <f t="shared" si="441"/>
        <v>0</v>
      </c>
      <c r="AN199" s="321">
        <f>T199:T209</f>
        <v>2852.42</v>
      </c>
      <c r="AO199" s="346">
        <f t="shared" si="442"/>
        <v>0</v>
      </c>
      <c r="AP199" s="347">
        <f>SUM(AP197:AP198)</f>
        <v>2852.42</v>
      </c>
      <c r="AQ199" s="168" t="str">
        <f t="shared" si="507"/>
        <v>OK</v>
      </c>
      <c r="AR199" s="168" t="str">
        <f t="shared" si="508"/>
        <v>OK</v>
      </c>
      <c r="AS199" s="231">
        <f t="shared" si="549"/>
        <v>189</v>
      </c>
      <c r="AT199" s="348" t="str">
        <f t="shared" si="534"/>
        <v>TOTAL LIAFARM</v>
      </c>
      <c r="AU199" s="352"/>
      <c r="AV199" s="352"/>
      <c r="AW199" s="391"/>
      <c r="AX199" s="392"/>
      <c r="AY199" s="385"/>
      <c r="AZ199" s="310"/>
      <c r="BA199" s="377"/>
      <c r="BB199" s="386">
        <f t="shared" si="490"/>
        <v>0</v>
      </c>
      <c r="BC199" s="387">
        <f t="shared" si="491"/>
        <v>0</v>
      </c>
    </row>
    <row r="200" spans="1:55" s="5" customFormat="1" ht="12.75">
      <c r="A200" s="41">
        <f t="shared" si="408"/>
        <v>190</v>
      </c>
      <c r="B200" s="411" t="str">
        <f t="shared" si="537"/>
        <v>LUANA FARM</v>
      </c>
      <c r="C200" s="48" t="s">
        <v>280</v>
      </c>
      <c r="D200" s="48">
        <v>335</v>
      </c>
      <c r="E200" s="49">
        <v>42643</v>
      </c>
      <c r="F200" s="50"/>
      <c r="G200" s="51">
        <v>661.43</v>
      </c>
      <c r="H200" s="52"/>
      <c r="I200" s="52"/>
      <c r="J200" s="52"/>
      <c r="K200" s="52"/>
      <c r="L200" s="52"/>
      <c r="M200" s="52"/>
      <c r="N200" s="140"/>
      <c r="O200" s="411" t="str">
        <f t="shared" si="511"/>
        <v>LUANA FARM</v>
      </c>
      <c r="P200" s="146">
        <f aca="true" t="shared" si="557" ref="P200:P205">SUM(F200:N200)</f>
        <v>661.43</v>
      </c>
      <c r="Q200" s="581"/>
      <c r="R200" s="436">
        <f aca="true" t="shared" si="558" ref="R200:R205">IF(P200-Q200-S200&gt;Y200,P200-Q200-S200-Y200,0)</f>
        <v>0</v>
      </c>
      <c r="S200" s="175"/>
      <c r="T200" s="177">
        <f aca="true" t="shared" si="559" ref="T200:T205">W200-U200</f>
        <v>661.43</v>
      </c>
      <c r="U200" s="178"/>
      <c r="V200" s="179"/>
      <c r="W200" s="437">
        <f aca="true" t="shared" si="560" ref="W200:W205">P200-Q200-R200-S200</f>
        <v>661.43</v>
      </c>
      <c r="X200" s="168" t="str">
        <f t="shared" si="499"/>
        <v>OK</v>
      </c>
      <c r="Y200" s="224">
        <f t="shared" si="512"/>
        <v>661.43</v>
      </c>
      <c r="AA200" s="231"/>
      <c r="AB200" s="247" t="s">
        <v>281</v>
      </c>
      <c r="AC200" s="233"/>
      <c r="AD200" s="268"/>
      <c r="AE200" s="269"/>
      <c r="AF200" s="270"/>
      <c r="AG200" s="490">
        <f aca="true" t="shared" si="561" ref="AG200:AG205">D200</f>
        <v>335</v>
      </c>
      <c r="AH200" s="491">
        <f aca="true" t="shared" si="562" ref="AH200:AH205">IF(E200=0,"0",E200)</f>
        <v>42643</v>
      </c>
      <c r="AI200" s="492">
        <f aca="true" t="shared" si="563" ref="AI200:AI205">P200</f>
        <v>661.43</v>
      </c>
      <c r="AJ200" s="493">
        <f aca="true" t="shared" si="564" ref="AJ200:AJ205">AI200-AK200</f>
        <v>661.43</v>
      </c>
      <c r="AK200" s="494">
        <f aca="true" t="shared" si="565" ref="AK200:AK205">S200</f>
        <v>0</v>
      </c>
      <c r="AL200" s="495">
        <f aca="true" t="shared" si="566" ref="AL200:AL205">Q200+R200</f>
        <v>0</v>
      </c>
      <c r="AM200" s="496">
        <f t="shared" si="441"/>
        <v>0</v>
      </c>
      <c r="AN200" s="497">
        <f>T200:T201</f>
        <v>661.43</v>
      </c>
      <c r="AO200" s="513">
        <f t="shared" si="442"/>
        <v>0</v>
      </c>
      <c r="AP200" s="514">
        <f aca="true" t="shared" si="567" ref="AP200:AP205">AJ200-AL200</f>
        <v>661.43</v>
      </c>
      <c r="AQ200" s="168" t="str">
        <f t="shared" si="507"/>
        <v>OK</v>
      </c>
      <c r="AR200" s="168" t="str">
        <f t="shared" si="508"/>
        <v>OK</v>
      </c>
      <c r="AS200" s="231">
        <f t="shared" si="549"/>
        <v>190</v>
      </c>
      <c r="AT200" s="336" t="str">
        <f t="shared" si="534"/>
        <v>LUANA FARM</v>
      </c>
      <c r="AU200" s="337"/>
      <c r="AV200" s="337"/>
      <c r="AW200" s="393"/>
      <c r="AX200" s="394"/>
      <c r="AY200" s="395"/>
      <c r="AZ200" s="294">
        <f aca="true" t="shared" si="568" ref="AZ200:AZ205">D200</f>
        <v>335</v>
      </c>
      <c r="BA200" s="529">
        <f aca="true" t="shared" si="569" ref="BA200:BA205">IF(E200=0,"0",E200)</f>
        <v>42643</v>
      </c>
      <c r="BB200" s="530">
        <f t="shared" si="490"/>
        <v>0</v>
      </c>
      <c r="BC200" s="531">
        <f t="shared" si="491"/>
        <v>0</v>
      </c>
    </row>
    <row r="201" spans="1:55" s="5" customFormat="1" ht="12.75">
      <c r="A201" s="41">
        <f t="shared" si="408"/>
        <v>191</v>
      </c>
      <c r="B201" s="63" t="str">
        <f t="shared" si="537"/>
        <v>LUANA FARM</v>
      </c>
      <c r="C201" s="74"/>
      <c r="D201" s="104"/>
      <c r="E201" s="105"/>
      <c r="F201" s="106"/>
      <c r="G201" s="50"/>
      <c r="H201" s="50"/>
      <c r="I201" s="126"/>
      <c r="J201" s="128"/>
      <c r="K201" s="128"/>
      <c r="L201" s="128"/>
      <c r="M201" s="128"/>
      <c r="N201" s="129"/>
      <c r="O201" s="63" t="str">
        <f t="shared" si="511"/>
        <v>LUANA FARM</v>
      </c>
      <c r="P201" s="122">
        <f t="shared" si="557"/>
        <v>0</v>
      </c>
      <c r="Q201" s="161"/>
      <c r="R201" s="162">
        <f t="shared" si="558"/>
        <v>0</v>
      </c>
      <c r="S201" s="163"/>
      <c r="T201" s="164">
        <f t="shared" si="559"/>
        <v>0</v>
      </c>
      <c r="U201" s="165"/>
      <c r="V201" s="173"/>
      <c r="W201" s="167">
        <f t="shared" si="560"/>
        <v>0</v>
      </c>
      <c r="X201" s="168" t="str">
        <f t="shared" si="499"/>
        <v>OK</v>
      </c>
      <c r="Y201" s="224">
        <f t="shared" si="512"/>
        <v>0</v>
      </c>
      <c r="AA201" s="231"/>
      <c r="AB201" s="247" t="s">
        <v>281</v>
      </c>
      <c r="AC201" s="233"/>
      <c r="AD201" s="268"/>
      <c r="AE201" s="269"/>
      <c r="AF201" s="270"/>
      <c r="AG201" s="302">
        <f t="shared" si="561"/>
        <v>0</v>
      </c>
      <c r="AH201" s="303" t="str">
        <f t="shared" si="562"/>
        <v>0</v>
      </c>
      <c r="AI201" s="304">
        <f t="shared" si="563"/>
        <v>0</v>
      </c>
      <c r="AJ201" s="305">
        <f t="shared" si="564"/>
        <v>0</v>
      </c>
      <c r="AK201" s="306">
        <f t="shared" si="565"/>
        <v>0</v>
      </c>
      <c r="AL201" s="307">
        <f t="shared" si="566"/>
        <v>0</v>
      </c>
      <c r="AM201" s="308">
        <f t="shared" si="441"/>
        <v>0</v>
      </c>
      <c r="AN201" s="309">
        <f aca="true" t="shared" si="570" ref="AN201:AN205">T201:T201</f>
        <v>0</v>
      </c>
      <c r="AO201" s="338">
        <f t="shared" si="442"/>
        <v>0</v>
      </c>
      <c r="AP201" s="339">
        <f t="shared" si="567"/>
        <v>0</v>
      </c>
      <c r="AQ201" s="168" t="str">
        <f t="shared" si="507"/>
        <v>OK</v>
      </c>
      <c r="AR201" s="168" t="str">
        <f t="shared" si="508"/>
        <v>OK</v>
      </c>
      <c r="AS201" s="231">
        <f t="shared" si="549"/>
        <v>191</v>
      </c>
      <c r="AT201" s="336" t="str">
        <f t="shared" si="534"/>
        <v>LUANA FARM</v>
      </c>
      <c r="AU201" s="337"/>
      <c r="AV201" s="337"/>
      <c r="AW201" s="393"/>
      <c r="AX201" s="394"/>
      <c r="AY201" s="395"/>
      <c r="AZ201" s="302">
        <f t="shared" si="568"/>
        <v>0</v>
      </c>
      <c r="BA201" s="371" t="str">
        <f t="shared" si="569"/>
        <v>0</v>
      </c>
      <c r="BB201" s="372">
        <f t="shared" si="490"/>
        <v>0</v>
      </c>
      <c r="BC201" s="373">
        <f t="shared" si="491"/>
        <v>0</v>
      </c>
    </row>
    <row r="202" spans="1:55" s="6" customFormat="1" ht="13.5">
      <c r="A202" s="41">
        <f t="shared" si="408"/>
        <v>192</v>
      </c>
      <c r="B202" s="83" t="str">
        <f t="shared" si="537"/>
        <v>TOTAL LUANA FARM</v>
      </c>
      <c r="C202" s="84"/>
      <c r="D202" s="85"/>
      <c r="E202" s="86"/>
      <c r="F202" s="87">
        <f aca="true" t="shared" si="571" ref="F202:U202">SUM(F200:F201)</f>
        <v>0</v>
      </c>
      <c r="G202" s="87">
        <f t="shared" si="571"/>
        <v>661.43</v>
      </c>
      <c r="H202" s="87">
        <f t="shared" si="571"/>
        <v>0</v>
      </c>
      <c r="I202" s="135">
        <f t="shared" si="571"/>
        <v>0</v>
      </c>
      <c r="J202" s="135">
        <f t="shared" si="571"/>
        <v>0</v>
      </c>
      <c r="K202" s="135">
        <f t="shared" si="571"/>
        <v>0</v>
      </c>
      <c r="L202" s="135">
        <f t="shared" si="571"/>
        <v>0</v>
      </c>
      <c r="M202" s="135">
        <f t="shared" si="571"/>
        <v>0</v>
      </c>
      <c r="N202" s="136">
        <f t="shared" si="571"/>
        <v>0</v>
      </c>
      <c r="O202" s="83" t="str">
        <f t="shared" si="511"/>
        <v>TOTAL LUANA FARM</v>
      </c>
      <c r="P202" s="125">
        <f t="shared" si="571"/>
        <v>661.43</v>
      </c>
      <c r="Q202" s="149">
        <f t="shared" si="571"/>
        <v>0</v>
      </c>
      <c r="R202" s="149">
        <f t="shared" si="571"/>
        <v>0</v>
      </c>
      <c r="S202" s="149">
        <f t="shared" si="571"/>
        <v>0</v>
      </c>
      <c r="T202" s="169">
        <f t="shared" si="571"/>
        <v>661.43</v>
      </c>
      <c r="U202" s="170">
        <f t="shared" si="571"/>
        <v>0</v>
      </c>
      <c r="V202" s="171"/>
      <c r="W202" s="172">
        <f>SUM(W200:W201)</f>
        <v>661.43</v>
      </c>
      <c r="X202" s="168" t="str">
        <f t="shared" si="499"/>
        <v>OK</v>
      </c>
      <c r="Y202" s="224">
        <f t="shared" si="512"/>
        <v>661.43</v>
      </c>
      <c r="AA202" s="231"/>
      <c r="AB202" s="248" t="s">
        <v>282</v>
      </c>
      <c r="AC202" s="249"/>
      <c r="AD202" s="250"/>
      <c r="AE202" s="251"/>
      <c r="AF202" s="252"/>
      <c r="AG202" s="316"/>
      <c r="AH202" s="317"/>
      <c r="AI202" s="318">
        <f aca="true" t="shared" si="572" ref="AI202:AL202">SUM(AI200:AI201)</f>
        <v>661.43</v>
      </c>
      <c r="AJ202" s="318">
        <f t="shared" si="572"/>
        <v>661.43</v>
      </c>
      <c r="AK202" s="318">
        <f t="shared" si="572"/>
        <v>0</v>
      </c>
      <c r="AL202" s="319">
        <f t="shared" si="572"/>
        <v>0</v>
      </c>
      <c r="AM202" s="320">
        <f t="shared" si="441"/>
        <v>0</v>
      </c>
      <c r="AN202" s="321">
        <f>T202:T224</f>
        <v>661.43</v>
      </c>
      <c r="AO202" s="346">
        <f t="shared" si="442"/>
        <v>0</v>
      </c>
      <c r="AP202" s="347">
        <f>SUM(AP200:AP201)</f>
        <v>661.43</v>
      </c>
      <c r="AQ202" s="168" t="str">
        <f t="shared" si="507"/>
        <v>OK</v>
      </c>
      <c r="AR202" s="168" t="str">
        <f t="shared" si="508"/>
        <v>OK</v>
      </c>
      <c r="AS202" s="231">
        <f t="shared" si="549"/>
        <v>192</v>
      </c>
      <c r="AT202" s="348" t="str">
        <f t="shared" si="534"/>
        <v>TOTAL LUANA FARM</v>
      </c>
      <c r="AU202" s="352"/>
      <c r="AV202" s="352"/>
      <c r="AW202" s="391"/>
      <c r="AX202" s="392"/>
      <c r="AY202" s="385"/>
      <c r="AZ202" s="310"/>
      <c r="BA202" s="377"/>
      <c r="BB202" s="386">
        <f t="shared" si="490"/>
        <v>0</v>
      </c>
      <c r="BC202" s="387">
        <f t="shared" si="491"/>
        <v>0</v>
      </c>
    </row>
    <row r="203" spans="1:55" s="5" customFormat="1" ht="12.75">
      <c r="A203" s="41">
        <f t="shared" si="408"/>
        <v>193</v>
      </c>
      <c r="B203" s="63" t="str">
        <f t="shared" si="537"/>
        <v>LUMILEVA FARM BUDESTI</v>
      </c>
      <c r="C203" s="72" t="s">
        <v>283</v>
      </c>
      <c r="D203" s="72">
        <v>30</v>
      </c>
      <c r="E203" s="73">
        <v>42643</v>
      </c>
      <c r="F203" s="40"/>
      <c r="G203" s="39">
        <v>318.79</v>
      </c>
      <c r="H203" s="40"/>
      <c r="I203" s="40"/>
      <c r="J203" s="144"/>
      <c r="K203" s="144"/>
      <c r="L203" s="144"/>
      <c r="M203" s="144"/>
      <c r="N203" s="145"/>
      <c r="O203" s="63" t="str">
        <f t="shared" si="511"/>
        <v>LUMILEVA FARM BUDESTI</v>
      </c>
      <c r="P203" s="146">
        <f t="shared" si="557"/>
        <v>318.79</v>
      </c>
      <c r="Q203" s="161"/>
      <c r="R203" s="162">
        <f t="shared" si="558"/>
        <v>0</v>
      </c>
      <c r="S203" s="163"/>
      <c r="T203" s="164">
        <f t="shared" si="559"/>
        <v>318.79</v>
      </c>
      <c r="U203" s="165"/>
      <c r="V203" s="173"/>
      <c r="W203" s="167">
        <f t="shared" si="560"/>
        <v>318.79</v>
      </c>
      <c r="X203" s="168" t="str">
        <f t="shared" si="499"/>
        <v>OK</v>
      </c>
      <c r="Y203" s="224">
        <f t="shared" si="512"/>
        <v>318.79</v>
      </c>
      <c r="AA203" s="231"/>
      <c r="AB203" s="247" t="s">
        <v>284</v>
      </c>
      <c r="AC203" s="233"/>
      <c r="AD203" s="268"/>
      <c r="AE203" s="269"/>
      <c r="AF203" s="270"/>
      <c r="AG203" s="302">
        <f t="shared" si="561"/>
        <v>30</v>
      </c>
      <c r="AH203" s="303">
        <f t="shared" si="562"/>
        <v>42643</v>
      </c>
      <c r="AI203" s="304">
        <f t="shared" si="563"/>
        <v>318.79</v>
      </c>
      <c r="AJ203" s="305">
        <f t="shared" si="564"/>
        <v>318.79</v>
      </c>
      <c r="AK203" s="306">
        <f t="shared" si="565"/>
        <v>0</v>
      </c>
      <c r="AL203" s="307">
        <f t="shared" si="566"/>
        <v>0</v>
      </c>
      <c r="AM203" s="308">
        <f t="shared" si="441"/>
        <v>0</v>
      </c>
      <c r="AN203" s="309">
        <f t="shared" si="570"/>
        <v>318.79</v>
      </c>
      <c r="AO203" s="338">
        <f t="shared" si="442"/>
        <v>0</v>
      </c>
      <c r="AP203" s="339">
        <f t="shared" si="567"/>
        <v>318.79</v>
      </c>
      <c r="AQ203" s="168" t="str">
        <f t="shared" si="507"/>
        <v>OK</v>
      </c>
      <c r="AR203" s="168" t="str">
        <f t="shared" si="508"/>
        <v>OK</v>
      </c>
      <c r="AS203" s="231">
        <f t="shared" si="549"/>
        <v>193</v>
      </c>
      <c r="AT203" s="336" t="str">
        <f t="shared" si="534"/>
        <v>LUMILEVA FARM BUDESTI</v>
      </c>
      <c r="AU203" s="337"/>
      <c r="AV203" s="337"/>
      <c r="AW203" s="393"/>
      <c r="AX203" s="394"/>
      <c r="AY203" s="395"/>
      <c r="AZ203" s="294">
        <f t="shared" si="568"/>
        <v>30</v>
      </c>
      <c r="BA203" s="529">
        <f t="shared" si="569"/>
        <v>42643</v>
      </c>
      <c r="BB203" s="530">
        <f t="shared" si="490"/>
        <v>0</v>
      </c>
      <c r="BC203" s="531">
        <f t="shared" si="491"/>
        <v>0</v>
      </c>
    </row>
    <row r="204" spans="1:55" s="5" customFormat="1" ht="12.75">
      <c r="A204" s="41">
        <f t="shared" si="408"/>
        <v>194</v>
      </c>
      <c r="B204" s="63" t="str">
        <f t="shared" si="537"/>
        <v>LUMILEVA FARM OCNA</v>
      </c>
      <c r="C204" s="74" t="s">
        <v>283</v>
      </c>
      <c r="D204" s="74">
        <v>353</v>
      </c>
      <c r="E204" s="399">
        <v>42643</v>
      </c>
      <c r="F204" s="75"/>
      <c r="G204" s="400">
        <v>589.3</v>
      </c>
      <c r="H204" s="75">
        <v>765.51</v>
      </c>
      <c r="I204" s="75">
        <v>1954.57</v>
      </c>
      <c r="J204" s="52"/>
      <c r="K204" s="52"/>
      <c r="L204" s="52"/>
      <c r="M204" s="52"/>
      <c r="N204" s="140"/>
      <c r="O204" s="63" t="str">
        <f t="shared" si="511"/>
        <v>LUMILEVA FARM OCNA</v>
      </c>
      <c r="P204" s="122">
        <f t="shared" si="557"/>
        <v>3309.38</v>
      </c>
      <c r="Q204" s="161"/>
      <c r="R204" s="162">
        <f t="shared" si="558"/>
        <v>0</v>
      </c>
      <c r="S204" s="163"/>
      <c r="T204" s="164">
        <f t="shared" si="559"/>
        <v>3309.38</v>
      </c>
      <c r="U204" s="165"/>
      <c r="V204" s="173"/>
      <c r="W204" s="167">
        <f t="shared" si="560"/>
        <v>3309.38</v>
      </c>
      <c r="X204" s="168" t="str">
        <f t="shared" si="499"/>
        <v>OK</v>
      </c>
      <c r="Y204" s="224">
        <f t="shared" si="512"/>
        <v>3309.38</v>
      </c>
      <c r="AA204" s="231"/>
      <c r="AB204" s="247" t="s">
        <v>285</v>
      </c>
      <c r="AC204" s="233"/>
      <c r="AD204" s="268"/>
      <c r="AE204" s="269"/>
      <c r="AF204" s="270"/>
      <c r="AG204" s="302">
        <f t="shared" si="561"/>
        <v>353</v>
      </c>
      <c r="AH204" s="303">
        <f t="shared" si="562"/>
        <v>42643</v>
      </c>
      <c r="AI204" s="304">
        <f t="shared" si="563"/>
        <v>3309.38</v>
      </c>
      <c r="AJ204" s="305">
        <f t="shared" si="564"/>
        <v>3309.38</v>
      </c>
      <c r="AK204" s="306">
        <f t="shared" si="565"/>
        <v>0</v>
      </c>
      <c r="AL204" s="307">
        <f t="shared" si="566"/>
        <v>0</v>
      </c>
      <c r="AM204" s="308">
        <f t="shared" si="441"/>
        <v>0</v>
      </c>
      <c r="AN204" s="309">
        <f t="shared" si="570"/>
        <v>3309.38</v>
      </c>
      <c r="AO204" s="338">
        <f t="shared" si="442"/>
        <v>0</v>
      </c>
      <c r="AP204" s="339">
        <f t="shared" si="567"/>
        <v>3309.38</v>
      </c>
      <c r="AQ204" s="168" t="str">
        <f t="shared" si="507"/>
        <v>OK</v>
      </c>
      <c r="AR204" s="168" t="str">
        <f t="shared" si="508"/>
        <v>OK</v>
      </c>
      <c r="AS204" s="231">
        <f t="shared" si="549"/>
        <v>194</v>
      </c>
      <c r="AT204" s="336" t="str">
        <f t="shared" si="534"/>
        <v>LUMILEVA FARM OCNA</v>
      </c>
      <c r="AU204" s="337"/>
      <c r="AV204" s="337"/>
      <c r="AW204" s="393"/>
      <c r="AX204" s="394"/>
      <c r="AY204" s="395"/>
      <c r="AZ204" s="302">
        <f t="shared" si="568"/>
        <v>353</v>
      </c>
      <c r="BA204" s="371">
        <f t="shared" si="569"/>
        <v>42643</v>
      </c>
      <c r="BB204" s="372">
        <f t="shared" si="490"/>
        <v>0</v>
      </c>
      <c r="BC204" s="373">
        <f t="shared" si="491"/>
        <v>0</v>
      </c>
    </row>
    <row r="205" spans="1:55" s="5" customFormat="1" ht="12.75">
      <c r="A205" s="41">
        <f aca="true" t="shared" si="573" ref="A205:A268">A204+1</f>
        <v>195</v>
      </c>
      <c r="B205" s="63" t="str">
        <f t="shared" si="537"/>
        <v>LUMILEVA FARM RONA</v>
      </c>
      <c r="C205" s="74" t="s">
        <v>283</v>
      </c>
      <c r="D205" s="74">
        <v>126</v>
      </c>
      <c r="E205" s="399">
        <v>42643</v>
      </c>
      <c r="F205" s="75"/>
      <c r="G205" s="400">
        <v>161.24</v>
      </c>
      <c r="H205" s="75"/>
      <c r="I205" s="75"/>
      <c r="J205" s="52"/>
      <c r="K205" s="52"/>
      <c r="L205" s="52"/>
      <c r="M205" s="52"/>
      <c r="N205" s="140"/>
      <c r="O205" s="63" t="str">
        <f t="shared" si="511"/>
        <v>LUMILEVA FARM RONA</v>
      </c>
      <c r="P205" s="122">
        <f t="shared" si="557"/>
        <v>161.24</v>
      </c>
      <c r="Q205" s="161"/>
      <c r="R205" s="162">
        <f t="shared" si="558"/>
        <v>0</v>
      </c>
      <c r="S205" s="163"/>
      <c r="T205" s="164">
        <f t="shared" si="559"/>
        <v>161.24</v>
      </c>
      <c r="U205" s="165"/>
      <c r="V205" s="173"/>
      <c r="W205" s="167">
        <f t="shared" si="560"/>
        <v>161.24</v>
      </c>
      <c r="X205" s="168" t="str">
        <f t="shared" si="499"/>
        <v>OK</v>
      </c>
      <c r="Y205" s="224">
        <f t="shared" si="512"/>
        <v>161.24</v>
      </c>
      <c r="AA205" s="231"/>
      <c r="AB205" s="247" t="s">
        <v>286</v>
      </c>
      <c r="AC205" s="233"/>
      <c r="AD205" s="268"/>
      <c r="AE205" s="269"/>
      <c r="AF205" s="270"/>
      <c r="AG205" s="302">
        <f t="shared" si="561"/>
        <v>126</v>
      </c>
      <c r="AH205" s="303">
        <f t="shared" si="562"/>
        <v>42643</v>
      </c>
      <c r="AI205" s="304">
        <f t="shared" si="563"/>
        <v>161.24</v>
      </c>
      <c r="AJ205" s="305">
        <f t="shared" si="564"/>
        <v>161.24</v>
      </c>
      <c r="AK205" s="306">
        <f t="shared" si="565"/>
        <v>0</v>
      </c>
      <c r="AL205" s="307">
        <f t="shared" si="566"/>
        <v>0</v>
      </c>
      <c r="AM205" s="308">
        <f t="shared" si="441"/>
        <v>0</v>
      </c>
      <c r="AN205" s="309">
        <f t="shared" si="570"/>
        <v>161.24</v>
      </c>
      <c r="AO205" s="338">
        <f t="shared" si="442"/>
        <v>0</v>
      </c>
      <c r="AP205" s="339">
        <f t="shared" si="567"/>
        <v>161.24</v>
      </c>
      <c r="AQ205" s="168" t="str">
        <f t="shared" si="507"/>
        <v>OK</v>
      </c>
      <c r="AR205" s="168" t="str">
        <f t="shared" si="508"/>
        <v>OK</v>
      </c>
      <c r="AS205" s="231">
        <f t="shared" si="549"/>
        <v>195</v>
      </c>
      <c r="AT205" s="336" t="str">
        <f t="shared" si="534"/>
        <v>LUMILEVA FARM RONA</v>
      </c>
      <c r="AU205" s="337"/>
      <c r="AV205" s="337"/>
      <c r="AW205" s="393"/>
      <c r="AX205" s="394"/>
      <c r="AY205" s="395"/>
      <c r="AZ205" s="302">
        <f t="shared" si="568"/>
        <v>126</v>
      </c>
      <c r="BA205" s="371">
        <f t="shared" si="569"/>
        <v>42643</v>
      </c>
      <c r="BB205" s="372">
        <f t="shared" si="490"/>
        <v>0</v>
      </c>
      <c r="BC205" s="373">
        <f t="shared" si="491"/>
        <v>0</v>
      </c>
    </row>
    <row r="206" spans="1:55" s="6" customFormat="1" ht="13.5">
      <c r="A206" s="41">
        <f t="shared" si="573"/>
        <v>196</v>
      </c>
      <c r="B206" s="83" t="str">
        <f t="shared" si="537"/>
        <v>TOTAL LUMILEVA FARM</v>
      </c>
      <c r="C206" s="84"/>
      <c r="D206" s="85"/>
      <c r="E206" s="86"/>
      <c r="F206" s="87">
        <f aca="true" t="shared" si="574" ref="F206:U206">SUM(F203:F205)</f>
        <v>0</v>
      </c>
      <c r="G206" s="87">
        <f t="shared" si="574"/>
        <v>1069.33</v>
      </c>
      <c r="H206" s="87">
        <f t="shared" si="574"/>
        <v>765.51</v>
      </c>
      <c r="I206" s="135">
        <f t="shared" si="574"/>
        <v>1954.57</v>
      </c>
      <c r="J206" s="135">
        <f t="shared" si="574"/>
        <v>0</v>
      </c>
      <c r="K206" s="135">
        <f t="shared" si="574"/>
        <v>0</v>
      </c>
      <c r="L206" s="135">
        <f t="shared" si="574"/>
        <v>0</v>
      </c>
      <c r="M206" s="135">
        <f t="shared" si="574"/>
        <v>0</v>
      </c>
      <c r="N206" s="136">
        <f t="shared" si="574"/>
        <v>0</v>
      </c>
      <c r="O206" s="83" t="str">
        <f t="shared" si="511"/>
        <v>TOTAL LUMILEVA FARM</v>
      </c>
      <c r="P206" s="125">
        <f t="shared" si="574"/>
        <v>3789.41</v>
      </c>
      <c r="Q206" s="149">
        <f t="shared" si="574"/>
        <v>0</v>
      </c>
      <c r="R206" s="149">
        <f t="shared" si="574"/>
        <v>0</v>
      </c>
      <c r="S206" s="149">
        <f t="shared" si="574"/>
        <v>0</v>
      </c>
      <c r="T206" s="169">
        <f t="shared" si="574"/>
        <v>3789.41</v>
      </c>
      <c r="U206" s="170">
        <f t="shared" si="574"/>
        <v>0</v>
      </c>
      <c r="V206" s="171"/>
      <c r="W206" s="172">
        <f>SUM(W203:W205)</f>
        <v>3789.41</v>
      </c>
      <c r="X206" s="168" t="str">
        <f t="shared" si="499"/>
        <v>OK</v>
      </c>
      <c r="Y206" s="224">
        <f t="shared" si="512"/>
        <v>3789.41</v>
      </c>
      <c r="AA206" s="231"/>
      <c r="AB206" s="248" t="s">
        <v>287</v>
      </c>
      <c r="AC206" s="249"/>
      <c r="AD206" s="250"/>
      <c r="AE206" s="251"/>
      <c r="AF206" s="252"/>
      <c r="AG206" s="316"/>
      <c r="AH206" s="317"/>
      <c r="AI206" s="318">
        <f aca="true" t="shared" si="575" ref="AI206:AL206">SUM(AI203:AI205)</f>
        <v>3789.41</v>
      </c>
      <c r="AJ206" s="318">
        <f t="shared" si="575"/>
        <v>3789.41</v>
      </c>
      <c r="AK206" s="318">
        <f t="shared" si="575"/>
        <v>0</v>
      </c>
      <c r="AL206" s="319">
        <f t="shared" si="575"/>
        <v>0</v>
      </c>
      <c r="AM206" s="320">
        <f t="shared" si="441"/>
        <v>0</v>
      </c>
      <c r="AN206" s="321">
        <f>T206:T224</f>
        <v>3789.41</v>
      </c>
      <c r="AO206" s="346">
        <f t="shared" si="442"/>
        <v>0</v>
      </c>
      <c r="AP206" s="347">
        <f>SUM(AP203:AP205)</f>
        <v>3789.41</v>
      </c>
      <c r="AQ206" s="168" t="str">
        <f t="shared" si="507"/>
        <v>OK</v>
      </c>
      <c r="AR206" s="168" t="str">
        <f t="shared" si="508"/>
        <v>OK</v>
      </c>
      <c r="AS206" s="231">
        <f t="shared" si="549"/>
        <v>196</v>
      </c>
      <c r="AT206" s="348" t="str">
        <f t="shared" si="534"/>
        <v>TOTAL LUMILEVA FARM</v>
      </c>
      <c r="AU206" s="352"/>
      <c r="AV206" s="352"/>
      <c r="AW206" s="391"/>
      <c r="AX206" s="392"/>
      <c r="AY206" s="385"/>
      <c r="AZ206" s="310"/>
      <c r="BA206" s="377"/>
      <c r="BB206" s="386">
        <f t="shared" si="490"/>
        <v>0</v>
      </c>
      <c r="BC206" s="387">
        <f t="shared" si="491"/>
        <v>0</v>
      </c>
    </row>
    <row r="207" spans="1:55" s="5" customFormat="1" ht="12.75">
      <c r="A207" s="41">
        <f t="shared" si="573"/>
        <v>197</v>
      </c>
      <c r="B207" s="411" t="str">
        <f t="shared" si="537"/>
        <v>MAD FARM 1</v>
      </c>
      <c r="C207" s="43" t="s">
        <v>288</v>
      </c>
      <c r="D207" s="43">
        <v>343</v>
      </c>
      <c r="E207" s="44">
        <v>42643</v>
      </c>
      <c r="F207" s="45">
        <v>8482.31</v>
      </c>
      <c r="G207" s="46">
        <v>1057.7</v>
      </c>
      <c r="H207" s="47"/>
      <c r="I207" s="47">
        <v>1513.68</v>
      </c>
      <c r="J207" s="47"/>
      <c r="K207" s="47"/>
      <c r="L207" s="47"/>
      <c r="M207" s="47"/>
      <c r="N207" s="423"/>
      <c r="O207" s="411" t="str">
        <f t="shared" si="511"/>
        <v>MAD FARM 1</v>
      </c>
      <c r="P207" s="146">
        <f aca="true" t="shared" si="576" ref="P207:P211">SUM(F207:N207)</f>
        <v>11053.69</v>
      </c>
      <c r="Q207" s="581"/>
      <c r="R207" s="436">
        <f aca="true" t="shared" si="577" ref="R207:R211">IF(P207-Q207-S207&gt;Y207,P207-Q207-S207-Y207,0)</f>
        <v>0</v>
      </c>
      <c r="S207" s="175"/>
      <c r="T207" s="177">
        <f aca="true" t="shared" si="578" ref="T207:T211">W207-U207</f>
        <v>11053.69</v>
      </c>
      <c r="U207" s="178"/>
      <c r="V207" s="173"/>
      <c r="W207" s="437">
        <f aca="true" t="shared" si="579" ref="W207:W211">P207-Q207-R207-S207</f>
        <v>11053.69</v>
      </c>
      <c r="X207" s="168" t="str">
        <f t="shared" si="499"/>
        <v>OK</v>
      </c>
      <c r="Y207" s="224">
        <f t="shared" si="512"/>
        <v>11053.69</v>
      </c>
      <c r="AA207" s="231"/>
      <c r="AB207" s="247" t="s">
        <v>289</v>
      </c>
      <c r="AC207" s="233"/>
      <c r="AD207" s="268"/>
      <c r="AE207" s="269"/>
      <c r="AF207" s="270"/>
      <c r="AG207" s="490">
        <f aca="true" t="shared" si="580" ref="AG207:AG211">D207</f>
        <v>343</v>
      </c>
      <c r="AH207" s="491">
        <f aca="true" t="shared" si="581" ref="AH207:AH211">IF(E207=0,"0",E207)</f>
        <v>42643</v>
      </c>
      <c r="AI207" s="492">
        <f aca="true" t="shared" si="582" ref="AI207:AI211">P207</f>
        <v>11053.69</v>
      </c>
      <c r="AJ207" s="493">
        <f aca="true" t="shared" si="583" ref="AJ207:AJ211">AI207-AK207</f>
        <v>11053.69</v>
      </c>
      <c r="AK207" s="494">
        <f aca="true" t="shared" si="584" ref="AK207:AK211">S207</f>
        <v>0</v>
      </c>
      <c r="AL207" s="495">
        <f aca="true" t="shared" si="585" ref="AL207:AL211">Q207+R207</f>
        <v>0</v>
      </c>
      <c r="AM207" s="496">
        <f aca="true" t="shared" si="586" ref="AM207:AM267">U207</f>
        <v>0</v>
      </c>
      <c r="AN207" s="497">
        <f>T207:T208</f>
        <v>11053.69</v>
      </c>
      <c r="AO207" s="513">
        <f aca="true" t="shared" si="587" ref="AO207:AO267">U207</f>
        <v>0</v>
      </c>
      <c r="AP207" s="514">
        <f aca="true" t="shared" si="588" ref="AP207:AP211">AJ207-AL207</f>
        <v>11053.69</v>
      </c>
      <c r="AQ207" s="168" t="str">
        <f t="shared" si="507"/>
        <v>OK</v>
      </c>
      <c r="AR207" s="168" t="str">
        <f t="shared" si="508"/>
        <v>OK</v>
      </c>
      <c r="AS207" s="231">
        <f t="shared" si="549"/>
        <v>197</v>
      </c>
      <c r="AT207" s="336" t="str">
        <f t="shared" si="534"/>
        <v>MAD FARM 1</v>
      </c>
      <c r="AU207" s="337"/>
      <c r="AV207" s="337"/>
      <c r="AW207" s="393"/>
      <c r="AX207" s="394"/>
      <c r="AY207" s="395"/>
      <c r="AZ207" s="294">
        <f aca="true" t="shared" si="589" ref="AZ207:AZ211">D207</f>
        <v>343</v>
      </c>
      <c r="BA207" s="529">
        <f aca="true" t="shared" si="590" ref="BA207:BA211">IF(E207=0,"0",E207)</f>
        <v>42643</v>
      </c>
      <c r="BB207" s="530">
        <f t="shared" si="490"/>
        <v>0</v>
      </c>
      <c r="BC207" s="531">
        <f t="shared" si="491"/>
        <v>0</v>
      </c>
    </row>
    <row r="208" spans="1:55" s="5" customFormat="1" ht="12.75">
      <c r="A208" s="41">
        <f t="shared" si="573"/>
        <v>198</v>
      </c>
      <c r="B208" s="63" t="str">
        <f t="shared" si="537"/>
        <v>MAD FARM 2</v>
      </c>
      <c r="C208" s="48" t="s">
        <v>290</v>
      </c>
      <c r="D208" s="48">
        <v>347</v>
      </c>
      <c r="E208" s="49">
        <v>42643</v>
      </c>
      <c r="F208" s="50"/>
      <c r="G208" s="51">
        <v>615.54</v>
      </c>
      <c r="H208" s="52"/>
      <c r="I208" s="52"/>
      <c r="J208" s="52"/>
      <c r="K208" s="52"/>
      <c r="L208" s="52"/>
      <c r="M208" s="52"/>
      <c r="N208" s="140"/>
      <c r="O208" s="63" t="str">
        <f t="shared" si="511"/>
        <v>MAD FARM 2</v>
      </c>
      <c r="P208" s="122">
        <f t="shared" si="576"/>
        <v>615.54</v>
      </c>
      <c r="Q208" s="161"/>
      <c r="R208" s="162">
        <f t="shared" si="577"/>
        <v>0</v>
      </c>
      <c r="S208" s="163"/>
      <c r="T208" s="164">
        <f t="shared" si="578"/>
        <v>615.54</v>
      </c>
      <c r="U208" s="165"/>
      <c r="V208" s="173"/>
      <c r="W208" s="167">
        <f t="shared" si="579"/>
        <v>615.54</v>
      </c>
      <c r="X208" s="168" t="str">
        <f t="shared" si="499"/>
        <v>OK</v>
      </c>
      <c r="Y208" s="224">
        <f t="shared" si="512"/>
        <v>615.54</v>
      </c>
      <c r="AA208" s="231"/>
      <c r="AB208" s="247" t="s">
        <v>291</v>
      </c>
      <c r="AC208" s="233"/>
      <c r="AD208" s="268"/>
      <c r="AE208" s="269"/>
      <c r="AF208" s="270"/>
      <c r="AG208" s="302">
        <f t="shared" si="580"/>
        <v>347</v>
      </c>
      <c r="AH208" s="303">
        <f t="shared" si="581"/>
        <v>42643</v>
      </c>
      <c r="AI208" s="304">
        <f t="shared" si="582"/>
        <v>615.54</v>
      </c>
      <c r="AJ208" s="305">
        <f t="shared" si="583"/>
        <v>615.54</v>
      </c>
      <c r="AK208" s="306">
        <f t="shared" si="584"/>
        <v>0</v>
      </c>
      <c r="AL208" s="307">
        <f t="shared" si="585"/>
        <v>0</v>
      </c>
      <c r="AM208" s="308">
        <f t="shared" si="586"/>
        <v>0</v>
      </c>
      <c r="AN208" s="309">
        <f aca="true" t="shared" si="591" ref="AN208:AN215">T208:T208</f>
        <v>615.54</v>
      </c>
      <c r="AO208" s="338">
        <f t="shared" si="587"/>
        <v>0</v>
      </c>
      <c r="AP208" s="339">
        <f t="shared" si="588"/>
        <v>615.54</v>
      </c>
      <c r="AQ208" s="168" t="str">
        <f t="shared" si="507"/>
        <v>OK</v>
      </c>
      <c r="AR208" s="168" t="str">
        <f t="shared" si="508"/>
        <v>OK</v>
      </c>
      <c r="AS208" s="231">
        <f t="shared" si="549"/>
        <v>198</v>
      </c>
      <c r="AT208" s="336" t="str">
        <f t="shared" si="534"/>
        <v>MAD FARM 2</v>
      </c>
      <c r="AU208" s="337"/>
      <c r="AV208" s="337"/>
      <c r="AW208" s="393"/>
      <c r="AX208" s="394"/>
      <c r="AY208" s="395"/>
      <c r="AZ208" s="302">
        <f t="shared" si="589"/>
        <v>347</v>
      </c>
      <c r="BA208" s="371">
        <f t="shared" si="590"/>
        <v>42643</v>
      </c>
      <c r="BB208" s="372">
        <f t="shared" si="490"/>
        <v>0</v>
      </c>
      <c r="BC208" s="373">
        <f t="shared" si="491"/>
        <v>0</v>
      </c>
    </row>
    <row r="209" spans="1:55" s="6" customFormat="1" ht="13.5">
      <c r="A209" s="41">
        <f t="shared" si="573"/>
        <v>199</v>
      </c>
      <c r="B209" s="83" t="str">
        <f t="shared" si="537"/>
        <v>TOTAL MAD FARM</v>
      </c>
      <c r="C209" s="84"/>
      <c r="D209" s="85"/>
      <c r="E209" s="86"/>
      <c r="F209" s="87">
        <f aca="true" t="shared" si="592" ref="F209:U209">SUM(F207:F208)</f>
        <v>8482.31</v>
      </c>
      <c r="G209" s="87">
        <f t="shared" si="592"/>
        <v>1673.24</v>
      </c>
      <c r="H209" s="87">
        <f t="shared" si="592"/>
        <v>0</v>
      </c>
      <c r="I209" s="135">
        <f t="shared" si="592"/>
        <v>1513.68</v>
      </c>
      <c r="J209" s="135">
        <f t="shared" si="592"/>
        <v>0</v>
      </c>
      <c r="K209" s="135">
        <f t="shared" si="592"/>
        <v>0</v>
      </c>
      <c r="L209" s="135">
        <f t="shared" si="592"/>
        <v>0</v>
      </c>
      <c r="M209" s="135">
        <f t="shared" si="592"/>
        <v>0</v>
      </c>
      <c r="N209" s="136">
        <f t="shared" si="592"/>
        <v>0</v>
      </c>
      <c r="O209" s="83" t="str">
        <f t="shared" si="511"/>
        <v>TOTAL MAD FARM</v>
      </c>
      <c r="P209" s="125">
        <f t="shared" si="592"/>
        <v>11669.23</v>
      </c>
      <c r="Q209" s="149">
        <f t="shared" si="592"/>
        <v>0</v>
      </c>
      <c r="R209" s="149">
        <f t="shared" si="592"/>
        <v>0</v>
      </c>
      <c r="S209" s="149">
        <f t="shared" si="592"/>
        <v>0</v>
      </c>
      <c r="T209" s="169">
        <f t="shared" si="592"/>
        <v>11669.23</v>
      </c>
      <c r="U209" s="170">
        <f t="shared" si="592"/>
        <v>0</v>
      </c>
      <c r="V209" s="171"/>
      <c r="W209" s="172">
        <f>SUM(W207:W208)</f>
        <v>11669.23</v>
      </c>
      <c r="X209" s="168" t="str">
        <f t="shared" si="499"/>
        <v>OK</v>
      </c>
      <c r="Y209" s="224">
        <f t="shared" si="512"/>
        <v>11669.23</v>
      </c>
      <c r="AA209" s="231"/>
      <c r="AB209" s="248" t="s">
        <v>292</v>
      </c>
      <c r="AC209" s="249"/>
      <c r="AD209" s="250"/>
      <c r="AE209" s="251"/>
      <c r="AF209" s="252"/>
      <c r="AG209" s="316"/>
      <c r="AH209" s="317"/>
      <c r="AI209" s="318">
        <f aca="true" t="shared" si="593" ref="AI209:AL209">SUM(AI207:AI208)</f>
        <v>11669.23</v>
      </c>
      <c r="AJ209" s="318">
        <f t="shared" si="593"/>
        <v>11669.23</v>
      </c>
      <c r="AK209" s="318">
        <f t="shared" si="593"/>
        <v>0</v>
      </c>
      <c r="AL209" s="319">
        <f t="shared" si="593"/>
        <v>0</v>
      </c>
      <c r="AM209" s="320">
        <f t="shared" si="586"/>
        <v>0</v>
      </c>
      <c r="AN209" s="321">
        <f>T209:T224</f>
        <v>11669.23</v>
      </c>
      <c r="AO209" s="346">
        <f t="shared" si="587"/>
        <v>0</v>
      </c>
      <c r="AP209" s="347">
        <f>SUM(AP207:AP208)</f>
        <v>11669.23</v>
      </c>
      <c r="AQ209" s="168" t="str">
        <f t="shared" si="507"/>
        <v>OK</v>
      </c>
      <c r="AR209" s="168" t="str">
        <f t="shared" si="508"/>
        <v>OK</v>
      </c>
      <c r="AS209" s="231">
        <f t="shared" si="549"/>
        <v>199</v>
      </c>
      <c r="AT209" s="348" t="str">
        <f t="shared" si="534"/>
        <v>TOTAL MAD FARM</v>
      </c>
      <c r="AU209" s="352"/>
      <c r="AV209" s="352"/>
      <c r="AW209" s="391"/>
      <c r="AX209" s="392"/>
      <c r="AY209" s="385"/>
      <c r="AZ209" s="310"/>
      <c r="BA209" s="377"/>
      <c r="BB209" s="386">
        <f t="shared" si="490"/>
        <v>0</v>
      </c>
      <c r="BC209" s="387">
        <f t="shared" si="491"/>
        <v>0</v>
      </c>
    </row>
    <row r="210" spans="1:55" s="5" customFormat="1" ht="12.75">
      <c r="A210" s="41">
        <f t="shared" si="573"/>
        <v>200</v>
      </c>
      <c r="B210" s="411" t="str">
        <f t="shared" si="537"/>
        <v>MANNA</v>
      </c>
      <c r="C210" s="43" t="s">
        <v>293</v>
      </c>
      <c r="D210" s="43">
        <v>1071301</v>
      </c>
      <c r="E210" s="44">
        <v>42643</v>
      </c>
      <c r="F210" s="45"/>
      <c r="G210" s="46">
        <v>326.35</v>
      </c>
      <c r="H210" s="47"/>
      <c r="I210" s="47"/>
      <c r="J210" s="47"/>
      <c r="K210" s="47"/>
      <c r="L210" s="47"/>
      <c r="M210" s="47"/>
      <c r="N210" s="423"/>
      <c r="O210" s="411" t="str">
        <f t="shared" si="511"/>
        <v>MANNA</v>
      </c>
      <c r="P210" s="146">
        <f t="shared" si="576"/>
        <v>326.35</v>
      </c>
      <c r="Q210" s="581"/>
      <c r="R210" s="436">
        <f t="shared" si="577"/>
        <v>0</v>
      </c>
      <c r="S210" s="175"/>
      <c r="T210" s="177">
        <f t="shared" si="578"/>
        <v>326.35</v>
      </c>
      <c r="U210" s="178"/>
      <c r="V210" s="173"/>
      <c r="W210" s="437">
        <f t="shared" si="579"/>
        <v>326.35</v>
      </c>
      <c r="X210" s="168" t="str">
        <f t="shared" si="499"/>
        <v>OK</v>
      </c>
      <c r="Y210" s="224">
        <f t="shared" si="512"/>
        <v>326.35</v>
      </c>
      <c r="AA210" s="231"/>
      <c r="AB210" s="247" t="s">
        <v>294</v>
      </c>
      <c r="AC210" s="233"/>
      <c r="AD210" s="268"/>
      <c r="AE210" s="269"/>
      <c r="AF210" s="270"/>
      <c r="AG210" s="490">
        <f t="shared" si="580"/>
        <v>1071301</v>
      </c>
      <c r="AH210" s="491">
        <f t="shared" si="581"/>
        <v>42643</v>
      </c>
      <c r="AI210" s="492">
        <f t="shared" si="582"/>
        <v>326.35</v>
      </c>
      <c r="AJ210" s="493">
        <f t="shared" si="583"/>
        <v>326.35</v>
      </c>
      <c r="AK210" s="494">
        <f t="shared" si="584"/>
        <v>0</v>
      </c>
      <c r="AL210" s="495">
        <f t="shared" si="585"/>
        <v>0</v>
      </c>
      <c r="AM210" s="496">
        <f t="shared" si="586"/>
        <v>0</v>
      </c>
      <c r="AN210" s="497">
        <f>T210:T211</f>
        <v>326.35</v>
      </c>
      <c r="AO210" s="513">
        <f t="shared" si="587"/>
        <v>0</v>
      </c>
      <c r="AP210" s="514">
        <f t="shared" si="588"/>
        <v>326.35</v>
      </c>
      <c r="AQ210" s="168" t="str">
        <f t="shared" si="507"/>
        <v>OK</v>
      </c>
      <c r="AR210" s="168" t="str">
        <f t="shared" si="508"/>
        <v>OK</v>
      </c>
      <c r="AS210" s="231">
        <f t="shared" si="549"/>
        <v>200</v>
      </c>
      <c r="AT210" s="336" t="str">
        <f t="shared" si="534"/>
        <v>MANNA</v>
      </c>
      <c r="AU210" s="337"/>
      <c r="AV210" s="337"/>
      <c r="AW210" s="393"/>
      <c r="AX210" s="394"/>
      <c r="AY210" s="395"/>
      <c r="AZ210" s="294">
        <f t="shared" si="589"/>
        <v>1071301</v>
      </c>
      <c r="BA210" s="529">
        <f t="shared" si="590"/>
        <v>42643</v>
      </c>
      <c r="BB210" s="530">
        <f t="shared" si="490"/>
        <v>0</v>
      </c>
      <c r="BC210" s="531">
        <f t="shared" si="491"/>
        <v>0</v>
      </c>
    </row>
    <row r="211" spans="1:55" s="5" customFormat="1" ht="12.75">
      <c r="A211" s="41">
        <f t="shared" si="573"/>
        <v>201</v>
      </c>
      <c r="B211" s="63" t="str">
        <f t="shared" si="537"/>
        <v>MANNA</v>
      </c>
      <c r="C211" s="48"/>
      <c r="D211" s="48"/>
      <c r="E211" s="49"/>
      <c r="F211" s="50"/>
      <c r="G211" s="52"/>
      <c r="H211" s="52"/>
      <c r="I211" s="52"/>
      <c r="J211" s="52"/>
      <c r="K211" s="52"/>
      <c r="L211" s="52"/>
      <c r="M211" s="52"/>
      <c r="N211" s="140"/>
      <c r="O211" s="63" t="str">
        <f t="shared" si="511"/>
        <v>MANNA</v>
      </c>
      <c r="P211" s="122">
        <f t="shared" si="576"/>
        <v>0</v>
      </c>
      <c r="Q211" s="161"/>
      <c r="R211" s="162">
        <f t="shared" si="577"/>
        <v>0</v>
      </c>
      <c r="S211" s="163"/>
      <c r="T211" s="164">
        <f t="shared" si="578"/>
        <v>0</v>
      </c>
      <c r="U211" s="165"/>
      <c r="V211" s="173"/>
      <c r="W211" s="167">
        <f t="shared" si="579"/>
        <v>0</v>
      </c>
      <c r="X211" s="168" t="str">
        <f t="shared" si="499"/>
        <v>OK</v>
      </c>
      <c r="Y211" s="224">
        <f t="shared" si="512"/>
        <v>0</v>
      </c>
      <c r="AA211" s="231"/>
      <c r="AB211" s="247" t="s">
        <v>294</v>
      </c>
      <c r="AC211" s="233"/>
      <c r="AD211" s="268"/>
      <c r="AE211" s="269"/>
      <c r="AF211" s="270"/>
      <c r="AG211" s="302">
        <f t="shared" si="580"/>
        <v>0</v>
      </c>
      <c r="AH211" s="303" t="str">
        <f t="shared" si="581"/>
        <v>0</v>
      </c>
      <c r="AI211" s="304">
        <f t="shared" si="582"/>
        <v>0</v>
      </c>
      <c r="AJ211" s="305">
        <f t="shared" si="583"/>
        <v>0</v>
      </c>
      <c r="AK211" s="306">
        <f t="shared" si="584"/>
        <v>0</v>
      </c>
      <c r="AL211" s="307">
        <f t="shared" si="585"/>
        <v>0</v>
      </c>
      <c r="AM211" s="308">
        <f t="shared" si="586"/>
        <v>0</v>
      </c>
      <c r="AN211" s="309">
        <f t="shared" si="591"/>
        <v>0</v>
      </c>
      <c r="AO211" s="338">
        <f t="shared" si="587"/>
        <v>0</v>
      </c>
      <c r="AP211" s="339">
        <f t="shared" si="588"/>
        <v>0</v>
      </c>
      <c r="AQ211" s="168" t="str">
        <f t="shared" si="507"/>
        <v>OK</v>
      </c>
      <c r="AR211" s="168" t="str">
        <f t="shared" si="508"/>
        <v>OK</v>
      </c>
      <c r="AS211" s="231">
        <f t="shared" si="549"/>
        <v>201</v>
      </c>
      <c r="AT211" s="336" t="str">
        <f t="shared" si="534"/>
        <v>MANNA</v>
      </c>
      <c r="AU211" s="337"/>
      <c r="AV211" s="337"/>
      <c r="AW211" s="393"/>
      <c r="AX211" s="394"/>
      <c r="AY211" s="395"/>
      <c r="AZ211" s="302">
        <f t="shared" si="589"/>
        <v>0</v>
      </c>
      <c r="BA211" s="371" t="str">
        <f t="shared" si="590"/>
        <v>0</v>
      </c>
      <c r="BB211" s="372">
        <f t="shared" si="490"/>
        <v>0</v>
      </c>
      <c r="BC211" s="373">
        <f t="shared" si="491"/>
        <v>0</v>
      </c>
    </row>
    <row r="212" spans="1:55" s="6" customFormat="1" ht="13.5">
      <c r="A212" s="41">
        <f t="shared" si="573"/>
        <v>202</v>
      </c>
      <c r="B212" s="83" t="str">
        <f t="shared" si="537"/>
        <v>TOTAL MANNA</v>
      </c>
      <c r="C212" s="84"/>
      <c r="D212" s="85"/>
      <c r="E212" s="86"/>
      <c r="F212" s="87">
        <f aca="true" t="shared" si="594" ref="F212:N212">SUM(F210:F211)</f>
        <v>0</v>
      </c>
      <c r="G212" s="87">
        <f t="shared" si="594"/>
        <v>326.35</v>
      </c>
      <c r="H212" s="87">
        <f t="shared" si="594"/>
        <v>0</v>
      </c>
      <c r="I212" s="135">
        <f t="shared" si="594"/>
        <v>0</v>
      </c>
      <c r="J212" s="135">
        <f t="shared" si="594"/>
        <v>0</v>
      </c>
      <c r="K212" s="135">
        <f t="shared" si="594"/>
        <v>0</v>
      </c>
      <c r="L212" s="135">
        <f t="shared" si="594"/>
        <v>0</v>
      </c>
      <c r="M212" s="135">
        <f t="shared" si="594"/>
        <v>0</v>
      </c>
      <c r="N212" s="136">
        <f t="shared" si="594"/>
        <v>0</v>
      </c>
      <c r="O212" s="83" t="str">
        <f t="shared" si="511"/>
        <v>TOTAL MANNA</v>
      </c>
      <c r="P212" s="125">
        <f aca="true" t="shared" si="595" ref="P212:U212">SUM(P210:P211)</f>
        <v>326.35</v>
      </c>
      <c r="Q212" s="149">
        <f t="shared" si="595"/>
        <v>0</v>
      </c>
      <c r="R212" s="149">
        <f t="shared" si="595"/>
        <v>0</v>
      </c>
      <c r="S212" s="149">
        <f t="shared" si="595"/>
        <v>0</v>
      </c>
      <c r="T212" s="169">
        <f t="shared" si="595"/>
        <v>326.35</v>
      </c>
      <c r="U212" s="170">
        <f t="shared" si="595"/>
        <v>0</v>
      </c>
      <c r="V212" s="171"/>
      <c r="W212" s="172">
        <f>SUM(W210:W211)</f>
        <v>326.35</v>
      </c>
      <c r="X212" s="168" t="str">
        <f t="shared" si="499"/>
        <v>OK</v>
      </c>
      <c r="Y212" s="224">
        <f t="shared" si="512"/>
        <v>326.35</v>
      </c>
      <c r="AA212" s="231"/>
      <c r="AB212" s="248" t="s">
        <v>295</v>
      </c>
      <c r="AC212" s="249"/>
      <c r="AD212" s="250"/>
      <c r="AE212" s="251"/>
      <c r="AF212" s="252"/>
      <c r="AG212" s="316"/>
      <c r="AH212" s="317"/>
      <c r="AI212" s="318">
        <f aca="true" t="shared" si="596" ref="AI212:AL212">SUM(AI210:AI211)</f>
        <v>326.35</v>
      </c>
      <c r="AJ212" s="318">
        <f t="shared" si="596"/>
        <v>326.35</v>
      </c>
      <c r="AK212" s="318">
        <f t="shared" si="596"/>
        <v>0</v>
      </c>
      <c r="AL212" s="319">
        <f t="shared" si="596"/>
        <v>0</v>
      </c>
      <c r="AM212" s="320">
        <f t="shared" si="586"/>
        <v>0</v>
      </c>
      <c r="AN212" s="321">
        <f>T212:T230</f>
        <v>326.35</v>
      </c>
      <c r="AO212" s="346">
        <f t="shared" si="587"/>
        <v>0</v>
      </c>
      <c r="AP212" s="347">
        <f>SUM(AP210:AP211)</f>
        <v>326.35</v>
      </c>
      <c r="AQ212" s="168" t="str">
        <f t="shared" si="507"/>
        <v>OK</v>
      </c>
      <c r="AR212" s="168" t="str">
        <f t="shared" si="508"/>
        <v>OK</v>
      </c>
      <c r="AS212" s="231">
        <f t="shared" si="549"/>
        <v>202</v>
      </c>
      <c r="AT212" s="348" t="str">
        <f t="shared" si="534"/>
        <v>TOTAL MANNA</v>
      </c>
      <c r="AU212" s="352"/>
      <c r="AV212" s="352"/>
      <c r="AW212" s="391"/>
      <c r="AX212" s="392"/>
      <c r="AY212" s="385"/>
      <c r="AZ212" s="310"/>
      <c r="BA212" s="377"/>
      <c r="BB212" s="386">
        <f t="shared" si="490"/>
        <v>0</v>
      </c>
      <c r="BC212" s="387">
        <f t="shared" si="491"/>
        <v>0</v>
      </c>
    </row>
    <row r="213" spans="1:55" s="5" customFormat="1" ht="12.75">
      <c r="A213" s="41">
        <f t="shared" si="573"/>
        <v>203</v>
      </c>
      <c r="B213" s="63" t="str">
        <f t="shared" si="537"/>
        <v>MARAMED PHARM BM</v>
      </c>
      <c r="C213" s="48" t="s">
        <v>296</v>
      </c>
      <c r="D213" s="48">
        <v>443</v>
      </c>
      <c r="E213" s="49">
        <v>42643</v>
      </c>
      <c r="F213" s="50">
        <v>270.16</v>
      </c>
      <c r="G213" s="51">
        <v>954.35</v>
      </c>
      <c r="H213" s="52"/>
      <c r="I213" s="52"/>
      <c r="J213" s="52"/>
      <c r="K213" s="52"/>
      <c r="L213" s="52"/>
      <c r="M213" s="52"/>
      <c r="N213" s="140"/>
      <c r="O213" s="63" t="str">
        <f t="shared" si="511"/>
        <v>MARAMED PHARM BM</v>
      </c>
      <c r="P213" s="146">
        <f aca="true" t="shared" si="597" ref="P213:P217">SUM(F213:N213)</f>
        <v>1224.51</v>
      </c>
      <c r="Q213" s="163"/>
      <c r="R213" s="162">
        <f aca="true" t="shared" si="598" ref="R213:R217">IF(P213-Q213-S213&gt;Y213,P213-Q213-S213-Y213,0)</f>
        <v>0</v>
      </c>
      <c r="S213" s="163"/>
      <c r="T213" s="164">
        <f aca="true" t="shared" si="599" ref="T213:T217">W213-U213</f>
        <v>1224.51</v>
      </c>
      <c r="U213" s="165"/>
      <c r="V213" s="173"/>
      <c r="W213" s="167">
        <f aca="true" t="shared" si="600" ref="W213:W217">P213-Q213-R213-S213</f>
        <v>1224.51</v>
      </c>
      <c r="X213" s="168" t="str">
        <f t="shared" si="499"/>
        <v>OK</v>
      </c>
      <c r="Y213" s="224">
        <f t="shared" si="512"/>
        <v>1224.51</v>
      </c>
      <c r="AA213" s="231"/>
      <c r="AB213" s="247" t="s">
        <v>297</v>
      </c>
      <c r="AC213" s="233"/>
      <c r="AD213" s="234"/>
      <c r="AE213" s="235"/>
      <c r="AF213" s="270"/>
      <c r="AG213" s="302">
        <f aca="true" t="shared" si="601" ref="AG213:AG217">D213</f>
        <v>443</v>
      </c>
      <c r="AH213" s="303">
        <f aca="true" t="shared" si="602" ref="AH213:AH217">IF(E213=0,"0",E213)</f>
        <v>42643</v>
      </c>
      <c r="AI213" s="304">
        <f aca="true" t="shared" si="603" ref="AI213:AI217">P213</f>
        <v>1224.51</v>
      </c>
      <c r="AJ213" s="305">
        <f aca="true" t="shared" si="604" ref="AJ213:AJ217">AI213-AK213</f>
        <v>1224.51</v>
      </c>
      <c r="AK213" s="306">
        <f aca="true" t="shared" si="605" ref="AK213:AK217">S213</f>
        <v>0</v>
      </c>
      <c r="AL213" s="307">
        <f aca="true" t="shared" si="606" ref="AL213:AL217">Q213+R213</f>
        <v>0</v>
      </c>
      <c r="AM213" s="308">
        <f t="shared" si="586"/>
        <v>0</v>
      </c>
      <c r="AN213" s="309">
        <f t="shared" si="591"/>
        <v>1224.51</v>
      </c>
      <c r="AO213" s="338">
        <f t="shared" si="587"/>
        <v>0</v>
      </c>
      <c r="AP213" s="339">
        <f aca="true" t="shared" si="607" ref="AP213:AP217">AJ213-AL213</f>
        <v>1224.51</v>
      </c>
      <c r="AQ213" s="168" t="str">
        <f t="shared" si="507"/>
        <v>OK</v>
      </c>
      <c r="AR213" s="168" t="str">
        <f t="shared" si="508"/>
        <v>OK</v>
      </c>
      <c r="AS213" s="231">
        <f t="shared" si="549"/>
        <v>203</v>
      </c>
      <c r="AT213" s="336" t="str">
        <f t="shared" si="534"/>
        <v>MARAMED PHARM BM</v>
      </c>
      <c r="AU213" s="337"/>
      <c r="AV213" s="337"/>
      <c r="AW213" s="368"/>
      <c r="AX213" s="369"/>
      <c r="AY213" s="395"/>
      <c r="AZ213" s="294">
        <f aca="true" t="shared" si="608" ref="AZ213:AZ217">D213</f>
        <v>443</v>
      </c>
      <c r="BA213" s="529">
        <f aca="true" t="shared" si="609" ref="BA213:BA217">IF(E213=0,"0",E213)</f>
        <v>42643</v>
      </c>
      <c r="BB213" s="530">
        <f t="shared" si="490"/>
        <v>0</v>
      </c>
      <c r="BC213" s="531">
        <f t="shared" si="491"/>
        <v>0</v>
      </c>
    </row>
    <row r="214" spans="1:55" s="5" customFormat="1" ht="12.75">
      <c r="A214" s="41">
        <f t="shared" si="573"/>
        <v>204</v>
      </c>
      <c r="B214" s="63" t="str">
        <f t="shared" si="537"/>
        <v>MARAMED PHARM MOSEI</v>
      </c>
      <c r="C214" s="48" t="s">
        <v>296</v>
      </c>
      <c r="D214" s="48">
        <v>439</v>
      </c>
      <c r="E214" s="49">
        <v>42643</v>
      </c>
      <c r="F214" s="50"/>
      <c r="G214" s="51">
        <v>718.86</v>
      </c>
      <c r="H214" s="52"/>
      <c r="I214" s="52">
        <v>2317.06</v>
      </c>
      <c r="J214" s="52"/>
      <c r="K214" s="52"/>
      <c r="L214" s="52"/>
      <c r="M214" s="52"/>
      <c r="N214" s="140"/>
      <c r="O214" s="63" t="str">
        <f t="shared" si="511"/>
        <v>MARAMED PHARM MOSEI</v>
      </c>
      <c r="P214" s="122">
        <f t="shared" si="597"/>
        <v>3035.92</v>
      </c>
      <c r="Q214" s="163"/>
      <c r="R214" s="162">
        <f t="shared" si="598"/>
        <v>0</v>
      </c>
      <c r="S214" s="163"/>
      <c r="T214" s="164">
        <f t="shared" si="599"/>
        <v>3035.92</v>
      </c>
      <c r="U214" s="165"/>
      <c r="V214" s="173"/>
      <c r="W214" s="167">
        <f t="shared" si="600"/>
        <v>3035.92</v>
      </c>
      <c r="X214" s="168" t="str">
        <f t="shared" si="499"/>
        <v>OK</v>
      </c>
      <c r="Y214" s="224">
        <f t="shared" si="512"/>
        <v>3035.92</v>
      </c>
      <c r="AA214" s="231"/>
      <c r="AB214" s="247" t="s">
        <v>298</v>
      </c>
      <c r="AC214" s="233"/>
      <c r="AD214" s="234"/>
      <c r="AE214" s="235"/>
      <c r="AF214" s="270"/>
      <c r="AG214" s="302">
        <f t="shared" si="601"/>
        <v>439</v>
      </c>
      <c r="AH214" s="303">
        <f t="shared" si="602"/>
        <v>42643</v>
      </c>
      <c r="AI214" s="304">
        <f t="shared" si="603"/>
        <v>3035.92</v>
      </c>
      <c r="AJ214" s="305">
        <f t="shared" si="604"/>
        <v>3035.92</v>
      </c>
      <c r="AK214" s="306">
        <f t="shared" si="605"/>
        <v>0</v>
      </c>
      <c r="AL214" s="307">
        <f t="shared" si="606"/>
        <v>0</v>
      </c>
      <c r="AM214" s="308">
        <f t="shared" si="586"/>
        <v>0</v>
      </c>
      <c r="AN214" s="309">
        <f t="shared" si="591"/>
        <v>3035.92</v>
      </c>
      <c r="AO214" s="338">
        <f t="shared" si="587"/>
        <v>0</v>
      </c>
      <c r="AP214" s="339">
        <f t="shared" si="607"/>
        <v>3035.92</v>
      </c>
      <c r="AQ214" s="168" t="str">
        <f t="shared" si="507"/>
        <v>OK</v>
      </c>
      <c r="AR214" s="168" t="str">
        <f t="shared" si="508"/>
        <v>OK</v>
      </c>
      <c r="AS214" s="231">
        <f t="shared" si="549"/>
        <v>204</v>
      </c>
      <c r="AT214" s="336" t="str">
        <f t="shared" si="534"/>
        <v>MARAMED PHARM MOSEI</v>
      </c>
      <c r="AU214" s="337"/>
      <c r="AV214" s="337"/>
      <c r="AW214" s="368"/>
      <c r="AX214" s="369"/>
      <c r="AY214" s="395"/>
      <c r="AZ214" s="302">
        <f t="shared" si="608"/>
        <v>439</v>
      </c>
      <c r="BA214" s="371">
        <f t="shared" si="609"/>
        <v>42643</v>
      </c>
      <c r="BB214" s="372">
        <f t="shared" si="490"/>
        <v>0</v>
      </c>
      <c r="BC214" s="373">
        <f t="shared" si="491"/>
        <v>0</v>
      </c>
    </row>
    <row r="215" spans="1:55" s="6" customFormat="1" ht="13.5">
      <c r="A215" s="41">
        <f t="shared" si="573"/>
        <v>205</v>
      </c>
      <c r="B215" s="83" t="str">
        <f t="shared" si="537"/>
        <v>TOTAL MARAMED PHARM</v>
      </c>
      <c r="C215" s="84"/>
      <c r="D215" s="107"/>
      <c r="E215" s="108"/>
      <c r="F215" s="87">
        <f aca="true" t="shared" si="610" ref="F215:N215">SUM(F213:F214)</f>
        <v>270.16</v>
      </c>
      <c r="G215" s="87">
        <f t="shared" si="610"/>
        <v>1673.21</v>
      </c>
      <c r="H215" s="87">
        <f t="shared" si="610"/>
        <v>0</v>
      </c>
      <c r="I215" s="135">
        <f t="shared" si="610"/>
        <v>2317.06</v>
      </c>
      <c r="J215" s="135">
        <f t="shared" si="610"/>
        <v>0</v>
      </c>
      <c r="K215" s="135">
        <f t="shared" si="610"/>
        <v>0</v>
      </c>
      <c r="L215" s="135">
        <f t="shared" si="610"/>
        <v>0</v>
      </c>
      <c r="M215" s="135">
        <f t="shared" si="610"/>
        <v>0</v>
      </c>
      <c r="N215" s="136">
        <f t="shared" si="610"/>
        <v>0</v>
      </c>
      <c r="O215" s="83" t="str">
        <f t="shared" si="511"/>
        <v>TOTAL MARAMED PHARM</v>
      </c>
      <c r="P215" s="149">
        <f aca="true" t="shared" si="611" ref="P215:U215">SUM(P213:P214)</f>
        <v>4260.43</v>
      </c>
      <c r="Q215" s="149">
        <f t="shared" si="611"/>
        <v>0</v>
      </c>
      <c r="R215" s="149">
        <f t="shared" si="611"/>
        <v>0</v>
      </c>
      <c r="S215" s="149">
        <f t="shared" si="611"/>
        <v>0</v>
      </c>
      <c r="T215" s="169">
        <f t="shared" si="611"/>
        <v>4260.43</v>
      </c>
      <c r="U215" s="170">
        <f t="shared" si="611"/>
        <v>0</v>
      </c>
      <c r="V215" s="171"/>
      <c r="W215" s="172">
        <f>SUM(W213:W214)</f>
        <v>4260.43</v>
      </c>
      <c r="X215" s="168" t="str">
        <f t="shared" si="499"/>
        <v>OK</v>
      </c>
      <c r="Y215" s="224">
        <f t="shared" si="512"/>
        <v>4260.43</v>
      </c>
      <c r="AA215" s="231"/>
      <c r="AB215" s="248" t="s">
        <v>299</v>
      </c>
      <c r="AC215" s="249"/>
      <c r="AD215" s="250"/>
      <c r="AE215" s="251"/>
      <c r="AF215" s="252"/>
      <c r="AG215" s="316"/>
      <c r="AH215" s="317"/>
      <c r="AI215" s="318">
        <f aca="true" t="shared" si="612" ref="AI215:AL215">SUM(AI213:AI214)</f>
        <v>4260.43</v>
      </c>
      <c r="AJ215" s="318">
        <f t="shared" si="612"/>
        <v>4260.43</v>
      </c>
      <c r="AK215" s="318">
        <f t="shared" si="612"/>
        <v>0</v>
      </c>
      <c r="AL215" s="319">
        <f t="shared" si="612"/>
        <v>0</v>
      </c>
      <c r="AM215" s="320">
        <f t="shared" si="586"/>
        <v>0</v>
      </c>
      <c r="AN215" s="321">
        <f t="shared" si="591"/>
        <v>4260.43</v>
      </c>
      <c r="AO215" s="346">
        <f t="shared" si="587"/>
        <v>0</v>
      </c>
      <c r="AP215" s="347">
        <f>SUM(AP213:AP214)</f>
        <v>4260.43</v>
      </c>
      <c r="AQ215" s="168" t="str">
        <f t="shared" si="507"/>
        <v>OK</v>
      </c>
      <c r="AR215" s="168" t="str">
        <f t="shared" si="508"/>
        <v>OK</v>
      </c>
      <c r="AS215" s="231">
        <f t="shared" si="549"/>
        <v>205</v>
      </c>
      <c r="AT215" s="348" t="str">
        <f t="shared" si="534"/>
        <v>TOTAL MARAMED PHARM</v>
      </c>
      <c r="AU215" s="352"/>
      <c r="AV215" s="352"/>
      <c r="AW215" s="391"/>
      <c r="AX215" s="392"/>
      <c r="AY215" s="385"/>
      <c r="AZ215" s="310"/>
      <c r="BA215" s="377"/>
      <c r="BB215" s="386">
        <f t="shared" si="490"/>
        <v>0</v>
      </c>
      <c r="BC215" s="387">
        <f t="shared" si="491"/>
        <v>0</v>
      </c>
    </row>
    <row r="216" spans="1:55" s="5" customFormat="1" ht="12.75">
      <c r="A216" s="41">
        <f t="shared" si="573"/>
        <v>206</v>
      </c>
      <c r="B216" s="63" t="str">
        <f t="shared" si="537"/>
        <v>MARINO SANTE</v>
      </c>
      <c r="C216" s="48" t="s">
        <v>300</v>
      </c>
      <c r="D216" s="48">
        <v>146</v>
      </c>
      <c r="E216" s="49">
        <v>42643</v>
      </c>
      <c r="F216" s="50"/>
      <c r="G216" s="51">
        <v>448.34</v>
      </c>
      <c r="H216" s="61"/>
      <c r="I216" s="150"/>
      <c r="J216" s="150"/>
      <c r="K216" s="150"/>
      <c r="L216" s="150"/>
      <c r="M216" s="150"/>
      <c r="N216" s="151"/>
      <c r="O216" s="63" t="str">
        <f t="shared" si="511"/>
        <v>MARINO SANTE</v>
      </c>
      <c r="P216" s="146">
        <f t="shared" si="597"/>
        <v>448.34</v>
      </c>
      <c r="Q216" s="161"/>
      <c r="R216" s="162">
        <f t="shared" si="598"/>
        <v>0</v>
      </c>
      <c r="S216" s="163"/>
      <c r="T216" s="164">
        <f t="shared" si="599"/>
        <v>448.34</v>
      </c>
      <c r="U216" s="165"/>
      <c r="V216" s="173"/>
      <c r="W216" s="167">
        <f t="shared" si="600"/>
        <v>448.34</v>
      </c>
      <c r="X216" s="168" t="str">
        <f t="shared" si="499"/>
        <v>OK</v>
      </c>
      <c r="Y216" s="224">
        <f t="shared" si="512"/>
        <v>448.34</v>
      </c>
      <c r="AA216" s="231"/>
      <c r="AB216" s="275" t="s">
        <v>301</v>
      </c>
      <c r="AC216" s="276"/>
      <c r="AD216" s="276"/>
      <c r="AE216" s="269"/>
      <c r="AF216" s="270"/>
      <c r="AG216" s="302">
        <f t="shared" si="601"/>
        <v>146</v>
      </c>
      <c r="AH216" s="303">
        <f t="shared" si="602"/>
        <v>42643</v>
      </c>
      <c r="AI216" s="304">
        <f t="shared" si="603"/>
        <v>448.34</v>
      </c>
      <c r="AJ216" s="305">
        <f t="shared" si="604"/>
        <v>448.34</v>
      </c>
      <c r="AK216" s="306">
        <f t="shared" si="605"/>
        <v>0</v>
      </c>
      <c r="AL216" s="307">
        <f t="shared" si="606"/>
        <v>0</v>
      </c>
      <c r="AM216" s="308">
        <f t="shared" si="586"/>
        <v>0</v>
      </c>
      <c r="AN216" s="309">
        <f>T216:T217</f>
        <v>448.34</v>
      </c>
      <c r="AO216" s="338">
        <f t="shared" si="587"/>
        <v>0</v>
      </c>
      <c r="AP216" s="339">
        <f t="shared" si="607"/>
        <v>448.34</v>
      </c>
      <c r="AQ216" s="168" t="str">
        <f t="shared" si="507"/>
        <v>OK</v>
      </c>
      <c r="AR216" s="168" t="str">
        <f t="shared" si="508"/>
        <v>OK</v>
      </c>
      <c r="AS216" s="231">
        <f t="shared" si="549"/>
        <v>206</v>
      </c>
      <c r="AT216" s="336" t="str">
        <f t="shared" si="534"/>
        <v>MARINO SANTE</v>
      </c>
      <c r="AU216" s="337"/>
      <c r="AV216" s="337"/>
      <c r="AW216" s="368"/>
      <c r="AX216" s="369"/>
      <c r="AY216" s="395"/>
      <c r="AZ216" s="294">
        <f t="shared" si="608"/>
        <v>146</v>
      </c>
      <c r="BA216" s="529">
        <f t="shared" si="609"/>
        <v>42643</v>
      </c>
      <c r="BB216" s="530">
        <f t="shared" si="490"/>
        <v>0</v>
      </c>
      <c r="BC216" s="531">
        <f t="shared" si="491"/>
        <v>0</v>
      </c>
    </row>
    <row r="217" spans="1:55" s="5" customFormat="1" ht="12.75">
      <c r="A217" s="41">
        <f t="shared" si="573"/>
        <v>207</v>
      </c>
      <c r="B217" s="63" t="str">
        <f t="shared" si="537"/>
        <v>MARINO SANTE</v>
      </c>
      <c r="C217" s="74"/>
      <c r="D217" s="104"/>
      <c r="E217" s="105"/>
      <c r="F217" s="106"/>
      <c r="G217" s="50"/>
      <c r="H217" s="50"/>
      <c r="I217" s="126"/>
      <c r="J217" s="128"/>
      <c r="K217" s="128"/>
      <c r="L217" s="128"/>
      <c r="M217" s="128"/>
      <c r="N217" s="129"/>
      <c r="O217" s="63" t="str">
        <f t="shared" si="511"/>
        <v>MARINO SANTE</v>
      </c>
      <c r="P217" s="122">
        <f t="shared" si="597"/>
        <v>0</v>
      </c>
      <c r="Q217" s="161"/>
      <c r="R217" s="162">
        <f t="shared" si="598"/>
        <v>0</v>
      </c>
      <c r="S217" s="163"/>
      <c r="T217" s="164">
        <f t="shared" si="599"/>
        <v>0</v>
      </c>
      <c r="U217" s="165"/>
      <c r="V217" s="173"/>
      <c r="W217" s="167">
        <f t="shared" si="600"/>
        <v>0</v>
      </c>
      <c r="X217" s="168" t="str">
        <f t="shared" si="499"/>
        <v>OK</v>
      </c>
      <c r="Y217" s="224">
        <f t="shared" si="512"/>
        <v>0</v>
      </c>
      <c r="AA217" s="231"/>
      <c r="AB217" s="275" t="s">
        <v>301</v>
      </c>
      <c r="AC217" s="276"/>
      <c r="AD217" s="276"/>
      <c r="AE217" s="269"/>
      <c r="AF217" s="270"/>
      <c r="AG217" s="302">
        <f t="shared" si="601"/>
        <v>0</v>
      </c>
      <c r="AH217" s="303" t="str">
        <f t="shared" si="602"/>
        <v>0</v>
      </c>
      <c r="AI217" s="304">
        <f t="shared" si="603"/>
        <v>0</v>
      </c>
      <c r="AJ217" s="305">
        <f t="shared" si="604"/>
        <v>0</v>
      </c>
      <c r="AK217" s="306">
        <f t="shared" si="605"/>
        <v>0</v>
      </c>
      <c r="AL217" s="307">
        <f t="shared" si="606"/>
        <v>0</v>
      </c>
      <c r="AM217" s="308">
        <f t="shared" si="586"/>
        <v>0</v>
      </c>
      <c r="AN217" s="309">
        <f>T217:T217</f>
        <v>0</v>
      </c>
      <c r="AO217" s="338">
        <f t="shared" si="587"/>
        <v>0</v>
      </c>
      <c r="AP217" s="339">
        <f t="shared" si="607"/>
        <v>0</v>
      </c>
      <c r="AQ217" s="168" t="str">
        <f t="shared" si="507"/>
        <v>OK</v>
      </c>
      <c r="AR217" s="168" t="str">
        <f t="shared" si="508"/>
        <v>OK</v>
      </c>
      <c r="AS217" s="231">
        <f t="shared" si="549"/>
        <v>207</v>
      </c>
      <c r="AT217" s="336" t="str">
        <f t="shared" si="534"/>
        <v>MARINO SANTE</v>
      </c>
      <c r="AU217" s="337"/>
      <c r="AV217" s="337"/>
      <c r="AW217" s="368"/>
      <c r="AX217" s="369"/>
      <c r="AY217" s="395"/>
      <c r="AZ217" s="302">
        <f t="shared" si="608"/>
        <v>0</v>
      </c>
      <c r="BA217" s="371" t="str">
        <f t="shared" si="609"/>
        <v>0</v>
      </c>
      <c r="BB217" s="372">
        <f t="shared" si="490"/>
        <v>0</v>
      </c>
      <c r="BC217" s="373">
        <f t="shared" si="491"/>
        <v>0</v>
      </c>
    </row>
    <row r="218" spans="1:55" s="6" customFormat="1" ht="13.5">
      <c r="A218" s="41">
        <f t="shared" si="573"/>
        <v>208</v>
      </c>
      <c r="B218" s="83" t="str">
        <f t="shared" si="537"/>
        <v>TOTAL MARINO SANTE</v>
      </c>
      <c r="C218" s="84"/>
      <c r="D218" s="85"/>
      <c r="E218" s="86"/>
      <c r="F218" s="87">
        <f aca="true" t="shared" si="613" ref="F218:U218">SUM(F216:F217)</f>
        <v>0</v>
      </c>
      <c r="G218" s="87">
        <f t="shared" si="613"/>
        <v>448.34</v>
      </c>
      <c r="H218" s="87">
        <f t="shared" si="613"/>
        <v>0</v>
      </c>
      <c r="I218" s="135">
        <f t="shared" si="613"/>
        <v>0</v>
      </c>
      <c r="J218" s="135">
        <f t="shared" si="613"/>
        <v>0</v>
      </c>
      <c r="K218" s="135">
        <f t="shared" si="613"/>
        <v>0</v>
      </c>
      <c r="L218" s="135">
        <f t="shared" si="613"/>
        <v>0</v>
      </c>
      <c r="M218" s="135">
        <f t="shared" si="613"/>
        <v>0</v>
      </c>
      <c r="N218" s="136">
        <f t="shared" si="613"/>
        <v>0</v>
      </c>
      <c r="O218" s="83" t="str">
        <f t="shared" si="511"/>
        <v>TOTAL MARINO SANTE</v>
      </c>
      <c r="P218" s="125">
        <f t="shared" si="613"/>
        <v>448.34</v>
      </c>
      <c r="Q218" s="149">
        <f t="shared" si="613"/>
        <v>0</v>
      </c>
      <c r="R218" s="149">
        <f t="shared" si="613"/>
        <v>0</v>
      </c>
      <c r="S218" s="149">
        <f t="shared" si="613"/>
        <v>0</v>
      </c>
      <c r="T218" s="169">
        <f t="shared" si="613"/>
        <v>448.34</v>
      </c>
      <c r="U218" s="170">
        <f t="shared" si="613"/>
        <v>0</v>
      </c>
      <c r="V218" s="171"/>
      <c r="W218" s="172">
        <f>SUM(W216:W217)</f>
        <v>448.34</v>
      </c>
      <c r="X218" s="168" t="str">
        <f t="shared" si="499"/>
        <v>OK</v>
      </c>
      <c r="Y218" s="224">
        <f t="shared" si="512"/>
        <v>448.34</v>
      </c>
      <c r="AA218" s="231"/>
      <c r="AB218" s="463" t="s">
        <v>302</v>
      </c>
      <c r="AC218" s="279"/>
      <c r="AD218" s="279"/>
      <c r="AE218" s="280"/>
      <c r="AF218" s="281"/>
      <c r="AG218" s="316"/>
      <c r="AH218" s="317"/>
      <c r="AI218" s="318">
        <f aca="true" t="shared" si="614" ref="AI218:AL218">SUM(AI216:AI217)</f>
        <v>448.34</v>
      </c>
      <c r="AJ218" s="318">
        <f t="shared" si="614"/>
        <v>448.34</v>
      </c>
      <c r="AK218" s="318">
        <f t="shared" si="614"/>
        <v>0</v>
      </c>
      <c r="AL218" s="319">
        <f t="shared" si="614"/>
        <v>0</v>
      </c>
      <c r="AM218" s="320">
        <f t="shared" si="586"/>
        <v>0</v>
      </c>
      <c r="AN218" s="321">
        <f>T218:T221</f>
        <v>448.34</v>
      </c>
      <c r="AO218" s="346">
        <f t="shared" si="587"/>
        <v>0</v>
      </c>
      <c r="AP218" s="347">
        <f>SUM(AP216:AP217)</f>
        <v>448.34</v>
      </c>
      <c r="AQ218" s="168" t="str">
        <f t="shared" si="507"/>
        <v>OK</v>
      </c>
      <c r="AR218" s="168" t="str">
        <f t="shared" si="508"/>
        <v>OK</v>
      </c>
      <c r="AS218" s="231">
        <f t="shared" si="549"/>
        <v>208</v>
      </c>
      <c r="AT218" s="348" t="str">
        <f t="shared" si="534"/>
        <v>TOTAL MARINO SANTE</v>
      </c>
      <c r="AU218" s="352"/>
      <c r="AV218" s="352"/>
      <c r="AW218" s="391"/>
      <c r="AX218" s="392"/>
      <c r="AY218" s="385"/>
      <c r="AZ218" s="310"/>
      <c r="BA218" s="377"/>
      <c r="BB218" s="386">
        <f t="shared" si="490"/>
        <v>0</v>
      </c>
      <c r="BC218" s="387">
        <f t="shared" si="491"/>
        <v>0</v>
      </c>
    </row>
    <row r="219" spans="1:55" s="5" customFormat="1" ht="12.75">
      <c r="A219" s="41">
        <f t="shared" si="573"/>
        <v>209</v>
      </c>
      <c r="B219" s="63" t="str">
        <f t="shared" si="537"/>
        <v>MENTHAE</v>
      </c>
      <c r="C219" s="48" t="s">
        <v>303</v>
      </c>
      <c r="D219" s="48">
        <v>734</v>
      </c>
      <c r="E219" s="49">
        <v>42643</v>
      </c>
      <c r="F219" s="50"/>
      <c r="G219" s="51">
        <v>4127.9</v>
      </c>
      <c r="H219" s="52">
        <v>364.14</v>
      </c>
      <c r="I219" s="52">
        <v>1669.82</v>
      </c>
      <c r="J219" s="150"/>
      <c r="K219" s="150"/>
      <c r="L219" s="150"/>
      <c r="M219" s="150"/>
      <c r="N219" s="151"/>
      <c r="O219" s="63" t="str">
        <f t="shared" si="511"/>
        <v>MENTHAE</v>
      </c>
      <c r="P219" s="146">
        <f aca="true" t="shared" si="615" ref="P219:P223">SUM(F219:N219)</f>
        <v>6161.86</v>
      </c>
      <c r="Q219" s="161"/>
      <c r="R219" s="162">
        <f aca="true" t="shared" si="616" ref="R219:R223">IF(P219-Q219-S219&gt;Y219,P219-Q219-S219-Y219,0)</f>
        <v>0</v>
      </c>
      <c r="S219" s="163"/>
      <c r="T219" s="164">
        <f aca="true" t="shared" si="617" ref="T219:T223">W219-U219</f>
        <v>6161.86</v>
      </c>
      <c r="U219" s="165"/>
      <c r="V219" s="173"/>
      <c r="W219" s="167">
        <f aca="true" t="shared" si="618" ref="W219:W223">P219-Q219-R219-S219</f>
        <v>6161.86</v>
      </c>
      <c r="X219" s="168" t="str">
        <f t="shared" si="499"/>
        <v>OK</v>
      </c>
      <c r="Y219" s="224">
        <f t="shared" si="512"/>
        <v>6161.86</v>
      </c>
      <c r="AA219" s="231"/>
      <c r="AB219" s="247" t="s">
        <v>304</v>
      </c>
      <c r="AC219" s="233"/>
      <c r="AD219" s="234"/>
      <c r="AE219" s="235"/>
      <c r="AF219" s="270"/>
      <c r="AG219" s="302">
        <f aca="true" t="shared" si="619" ref="AG219:AG223">D219</f>
        <v>734</v>
      </c>
      <c r="AH219" s="303">
        <f aca="true" t="shared" si="620" ref="AH219:AH223">IF(E219=0,"0",E219)</f>
        <v>42643</v>
      </c>
      <c r="AI219" s="304">
        <f aca="true" t="shared" si="621" ref="AI219:AI223">P219</f>
        <v>6161.86</v>
      </c>
      <c r="AJ219" s="305">
        <f aca="true" t="shared" si="622" ref="AJ219:AJ223">AI219-AK219</f>
        <v>6161.86</v>
      </c>
      <c r="AK219" s="306">
        <f aca="true" t="shared" si="623" ref="AK219:AK223">S219</f>
        <v>0</v>
      </c>
      <c r="AL219" s="307">
        <f aca="true" t="shared" si="624" ref="AL219:AL223">Q219+R219</f>
        <v>0</v>
      </c>
      <c r="AM219" s="308">
        <f t="shared" si="586"/>
        <v>0</v>
      </c>
      <c r="AN219" s="309">
        <f>T219:T220</f>
        <v>6161.86</v>
      </c>
      <c r="AO219" s="338">
        <f t="shared" si="587"/>
        <v>0</v>
      </c>
      <c r="AP219" s="339">
        <f aca="true" t="shared" si="625" ref="AP219:AP223">AJ219-AL219</f>
        <v>6161.86</v>
      </c>
      <c r="AQ219" s="168" t="str">
        <f t="shared" si="507"/>
        <v>OK</v>
      </c>
      <c r="AR219" s="168" t="str">
        <f t="shared" si="508"/>
        <v>OK</v>
      </c>
      <c r="AS219" s="231">
        <f t="shared" si="549"/>
        <v>209</v>
      </c>
      <c r="AT219" s="336" t="str">
        <f t="shared" si="534"/>
        <v>MENTHAE</v>
      </c>
      <c r="AU219" s="337"/>
      <c r="AV219" s="337"/>
      <c r="AW219" s="368"/>
      <c r="AX219" s="369"/>
      <c r="AY219" s="395"/>
      <c r="AZ219" s="294">
        <f aca="true" t="shared" si="626" ref="AZ219:AZ223">D219</f>
        <v>734</v>
      </c>
      <c r="BA219" s="529">
        <f aca="true" t="shared" si="627" ref="BA219:BA223">IF(E219=0,"0",E219)</f>
        <v>42643</v>
      </c>
      <c r="BB219" s="530">
        <f t="shared" si="490"/>
        <v>0</v>
      </c>
      <c r="BC219" s="531">
        <f t="shared" si="491"/>
        <v>0</v>
      </c>
    </row>
    <row r="220" spans="1:55" s="5" customFormat="1" ht="12.75">
      <c r="A220" s="41">
        <f t="shared" si="573"/>
        <v>210</v>
      </c>
      <c r="B220" s="63" t="str">
        <f t="shared" si="537"/>
        <v>MENTHAE</v>
      </c>
      <c r="C220" s="74"/>
      <c r="D220" s="104"/>
      <c r="E220" s="105"/>
      <c r="F220" s="106"/>
      <c r="G220" s="50"/>
      <c r="H220" s="50"/>
      <c r="I220" s="126"/>
      <c r="J220" s="128"/>
      <c r="K220" s="128"/>
      <c r="L220" s="128"/>
      <c r="M220" s="128"/>
      <c r="N220" s="129"/>
      <c r="O220" s="63" t="str">
        <f t="shared" si="511"/>
        <v>MENTHAE</v>
      </c>
      <c r="P220" s="122">
        <f t="shared" si="615"/>
        <v>0</v>
      </c>
      <c r="Q220" s="161"/>
      <c r="R220" s="162">
        <f t="shared" si="616"/>
        <v>0</v>
      </c>
      <c r="S220" s="163"/>
      <c r="T220" s="164">
        <f t="shared" si="617"/>
        <v>0</v>
      </c>
      <c r="U220" s="165"/>
      <c r="V220" s="173"/>
      <c r="W220" s="167">
        <f t="shared" si="618"/>
        <v>0</v>
      </c>
      <c r="X220" s="168" t="str">
        <f t="shared" si="499"/>
        <v>OK</v>
      </c>
      <c r="Y220" s="224">
        <f t="shared" si="512"/>
        <v>0</v>
      </c>
      <c r="AA220" s="231"/>
      <c r="AB220" s="247" t="s">
        <v>304</v>
      </c>
      <c r="AC220" s="233"/>
      <c r="AD220" s="234"/>
      <c r="AE220" s="235"/>
      <c r="AF220" s="270"/>
      <c r="AG220" s="302">
        <f t="shared" si="619"/>
        <v>0</v>
      </c>
      <c r="AH220" s="303" t="str">
        <f t="shared" si="620"/>
        <v>0</v>
      </c>
      <c r="AI220" s="304">
        <f t="shared" si="621"/>
        <v>0</v>
      </c>
      <c r="AJ220" s="305">
        <f t="shared" si="622"/>
        <v>0</v>
      </c>
      <c r="AK220" s="306">
        <f t="shared" si="623"/>
        <v>0</v>
      </c>
      <c r="AL220" s="307">
        <f t="shared" si="624"/>
        <v>0</v>
      </c>
      <c r="AM220" s="308">
        <f t="shared" si="586"/>
        <v>0</v>
      </c>
      <c r="AN220" s="309">
        <f aca="true" t="shared" si="628" ref="AN220:AN227">T220:T220</f>
        <v>0</v>
      </c>
      <c r="AO220" s="338">
        <f t="shared" si="587"/>
        <v>0</v>
      </c>
      <c r="AP220" s="339">
        <f t="shared" si="625"/>
        <v>0</v>
      </c>
      <c r="AQ220" s="168" t="str">
        <f t="shared" si="507"/>
        <v>OK</v>
      </c>
      <c r="AR220" s="168" t="str">
        <f t="shared" si="508"/>
        <v>OK</v>
      </c>
      <c r="AS220" s="231">
        <f t="shared" si="549"/>
        <v>210</v>
      </c>
      <c r="AT220" s="336" t="str">
        <f t="shared" si="534"/>
        <v>MENTHAE</v>
      </c>
      <c r="AU220" s="337"/>
      <c r="AV220" s="337"/>
      <c r="AW220" s="368"/>
      <c r="AX220" s="369"/>
      <c r="AY220" s="395"/>
      <c r="AZ220" s="302">
        <f t="shared" si="626"/>
        <v>0</v>
      </c>
      <c r="BA220" s="371" t="str">
        <f t="shared" si="627"/>
        <v>0</v>
      </c>
      <c r="BB220" s="372">
        <f t="shared" si="490"/>
        <v>0</v>
      </c>
      <c r="BC220" s="373">
        <f t="shared" si="491"/>
        <v>0</v>
      </c>
    </row>
    <row r="221" spans="1:55" s="6" customFormat="1" ht="13.5">
      <c r="A221" s="41">
        <f t="shared" si="573"/>
        <v>211</v>
      </c>
      <c r="B221" s="83" t="str">
        <f t="shared" si="537"/>
        <v>TOTAL MENTHAE</v>
      </c>
      <c r="C221" s="84"/>
      <c r="D221" s="85"/>
      <c r="E221" s="86"/>
      <c r="F221" s="87">
        <f aca="true" t="shared" si="629" ref="F221:U221">SUM(F219:F220)</f>
        <v>0</v>
      </c>
      <c r="G221" s="87">
        <f t="shared" si="629"/>
        <v>4127.9</v>
      </c>
      <c r="H221" s="87">
        <f t="shared" si="629"/>
        <v>364.14</v>
      </c>
      <c r="I221" s="135">
        <f t="shared" si="629"/>
        <v>1669.82</v>
      </c>
      <c r="J221" s="135">
        <f t="shared" si="629"/>
        <v>0</v>
      </c>
      <c r="K221" s="135">
        <f t="shared" si="629"/>
        <v>0</v>
      </c>
      <c r="L221" s="135">
        <f t="shared" si="629"/>
        <v>0</v>
      </c>
      <c r="M221" s="135">
        <f t="shared" si="629"/>
        <v>0</v>
      </c>
      <c r="N221" s="136">
        <f t="shared" si="629"/>
        <v>0</v>
      </c>
      <c r="O221" s="83" t="str">
        <f t="shared" si="511"/>
        <v>TOTAL MENTHAE</v>
      </c>
      <c r="P221" s="125">
        <f t="shared" si="629"/>
        <v>6161.86</v>
      </c>
      <c r="Q221" s="149">
        <f t="shared" si="629"/>
        <v>0</v>
      </c>
      <c r="R221" s="149">
        <f t="shared" si="629"/>
        <v>0</v>
      </c>
      <c r="S221" s="149">
        <f t="shared" si="629"/>
        <v>0</v>
      </c>
      <c r="T221" s="169">
        <f t="shared" si="629"/>
        <v>6161.86</v>
      </c>
      <c r="U221" s="170">
        <f t="shared" si="629"/>
        <v>0</v>
      </c>
      <c r="V221" s="171"/>
      <c r="W221" s="172">
        <f>SUM(W219:W220)</f>
        <v>6161.86</v>
      </c>
      <c r="X221" s="168" t="str">
        <f t="shared" si="499"/>
        <v>OK</v>
      </c>
      <c r="Y221" s="224">
        <f t="shared" si="512"/>
        <v>6161.86</v>
      </c>
      <c r="AA221" s="231"/>
      <c r="AB221" s="248" t="s">
        <v>305</v>
      </c>
      <c r="AC221" s="249"/>
      <c r="AD221" s="250"/>
      <c r="AE221" s="251"/>
      <c r="AF221" s="252"/>
      <c r="AG221" s="316"/>
      <c r="AH221" s="317"/>
      <c r="AI221" s="318">
        <f aca="true" t="shared" si="630" ref="AI221:AL221">SUM(AI219:AI220)</f>
        <v>6161.86</v>
      </c>
      <c r="AJ221" s="318">
        <f t="shared" si="630"/>
        <v>6161.86</v>
      </c>
      <c r="AK221" s="318">
        <f t="shared" si="630"/>
        <v>0</v>
      </c>
      <c r="AL221" s="319">
        <f t="shared" si="630"/>
        <v>0</v>
      </c>
      <c r="AM221" s="320">
        <f t="shared" si="586"/>
        <v>0</v>
      </c>
      <c r="AN221" s="321">
        <f>T221:T224</f>
        <v>6161.86</v>
      </c>
      <c r="AO221" s="346">
        <f t="shared" si="587"/>
        <v>0</v>
      </c>
      <c r="AP221" s="347">
        <f>SUM(AP219:AP220)</f>
        <v>6161.86</v>
      </c>
      <c r="AQ221" s="168" t="str">
        <f t="shared" si="507"/>
        <v>OK</v>
      </c>
      <c r="AR221" s="168" t="str">
        <f t="shared" si="508"/>
        <v>OK</v>
      </c>
      <c r="AS221" s="231">
        <f t="shared" si="549"/>
        <v>211</v>
      </c>
      <c r="AT221" s="348" t="str">
        <f t="shared" si="534"/>
        <v>TOTAL MENTHAE</v>
      </c>
      <c r="AU221" s="352"/>
      <c r="AV221" s="352"/>
      <c r="AW221" s="391"/>
      <c r="AX221" s="392"/>
      <c r="AY221" s="385"/>
      <c r="AZ221" s="310"/>
      <c r="BA221" s="377"/>
      <c r="BB221" s="386">
        <f t="shared" si="490"/>
        <v>0</v>
      </c>
      <c r="BC221" s="387">
        <f t="shared" si="491"/>
        <v>0</v>
      </c>
    </row>
    <row r="222" spans="1:55" s="5" customFormat="1" ht="12.75">
      <c r="A222" s="41">
        <f t="shared" si="573"/>
        <v>212</v>
      </c>
      <c r="B222" s="411" t="str">
        <f t="shared" si="537"/>
        <v>MIHALCA FARM</v>
      </c>
      <c r="C222" s="48" t="s">
        <v>306</v>
      </c>
      <c r="D222" s="48">
        <v>38</v>
      </c>
      <c r="E222" s="49">
        <v>42643</v>
      </c>
      <c r="F222" s="50">
        <v>154.9</v>
      </c>
      <c r="G222" s="51">
        <v>1451.9</v>
      </c>
      <c r="H222" s="52"/>
      <c r="I222" s="52">
        <v>1726.16</v>
      </c>
      <c r="J222" s="150"/>
      <c r="K222" s="150"/>
      <c r="L222" s="150"/>
      <c r="M222" s="150"/>
      <c r="N222" s="151"/>
      <c r="O222" s="411" t="str">
        <f t="shared" si="511"/>
        <v>MIHALCA FARM</v>
      </c>
      <c r="P222" s="146">
        <f t="shared" si="615"/>
        <v>3332.96</v>
      </c>
      <c r="Q222" s="581"/>
      <c r="R222" s="436">
        <f t="shared" si="616"/>
        <v>0</v>
      </c>
      <c r="S222" s="175"/>
      <c r="T222" s="177">
        <f t="shared" si="617"/>
        <v>3332.96</v>
      </c>
      <c r="U222" s="178"/>
      <c r="V222" s="179"/>
      <c r="W222" s="437">
        <f t="shared" si="618"/>
        <v>3332.96</v>
      </c>
      <c r="X222" s="168" t="str">
        <f t="shared" si="499"/>
        <v>OK</v>
      </c>
      <c r="Y222" s="224">
        <f t="shared" si="512"/>
        <v>3332.96</v>
      </c>
      <c r="AA222" s="231"/>
      <c r="AB222" s="247" t="s">
        <v>307</v>
      </c>
      <c r="AC222" s="233"/>
      <c r="AD222" s="234"/>
      <c r="AE222" s="235"/>
      <c r="AF222" s="270"/>
      <c r="AG222" s="490">
        <f t="shared" si="619"/>
        <v>38</v>
      </c>
      <c r="AH222" s="491">
        <f t="shared" si="620"/>
        <v>42643</v>
      </c>
      <c r="AI222" s="492">
        <f t="shared" si="621"/>
        <v>3332.96</v>
      </c>
      <c r="AJ222" s="493">
        <f t="shared" si="622"/>
        <v>3332.96</v>
      </c>
      <c r="AK222" s="494">
        <f t="shared" si="623"/>
        <v>0</v>
      </c>
      <c r="AL222" s="495">
        <f t="shared" si="624"/>
        <v>0</v>
      </c>
      <c r="AM222" s="496">
        <f t="shared" si="586"/>
        <v>0</v>
      </c>
      <c r="AN222" s="497">
        <f>T222:T223</f>
        <v>3332.96</v>
      </c>
      <c r="AO222" s="513">
        <f t="shared" si="587"/>
        <v>0</v>
      </c>
      <c r="AP222" s="514">
        <f t="shared" si="625"/>
        <v>3332.96</v>
      </c>
      <c r="AQ222" s="168" t="str">
        <f t="shared" si="507"/>
        <v>OK</v>
      </c>
      <c r="AR222" s="168" t="str">
        <f t="shared" si="508"/>
        <v>OK</v>
      </c>
      <c r="AS222" s="231">
        <f t="shared" si="549"/>
        <v>212</v>
      </c>
      <c r="AT222" s="336" t="str">
        <f t="shared" si="534"/>
        <v>MIHALCA FARM</v>
      </c>
      <c r="AU222" s="337"/>
      <c r="AV222" s="337"/>
      <c r="AW222" s="368"/>
      <c r="AX222" s="369"/>
      <c r="AY222" s="395"/>
      <c r="AZ222" s="294">
        <f t="shared" si="626"/>
        <v>38</v>
      </c>
      <c r="BA222" s="529">
        <f t="shared" si="627"/>
        <v>42643</v>
      </c>
      <c r="BB222" s="530">
        <f t="shared" si="490"/>
        <v>0</v>
      </c>
      <c r="BC222" s="531">
        <f t="shared" si="491"/>
        <v>0</v>
      </c>
    </row>
    <row r="223" spans="1:55" s="5" customFormat="1" ht="12.75">
      <c r="A223" s="41">
        <f t="shared" si="573"/>
        <v>213</v>
      </c>
      <c r="B223" s="63" t="str">
        <f t="shared" si="537"/>
        <v>MIHALCA FARM</v>
      </c>
      <c r="C223" s="74"/>
      <c r="D223" s="104"/>
      <c r="E223" s="105"/>
      <c r="F223" s="106"/>
      <c r="G223" s="50"/>
      <c r="H223" s="50"/>
      <c r="I223" s="126"/>
      <c r="J223" s="128"/>
      <c r="K223" s="128"/>
      <c r="L223" s="128"/>
      <c r="M223" s="128"/>
      <c r="N223" s="129"/>
      <c r="O223" s="63" t="str">
        <f t="shared" si="511"/>
        <v>MIHALCA FARM</v>
      </c>
      <c r="P223" s="122">
        <f t="shared" si="615"/>
        <v>0</v>
      </c>
      <c r="Q223" s="161"/>
      <c r="R223" s="162">
        <f t="shared" si="616"/>
        <v>0</v>
      </c>
      <c r="S223" s="163"/>
      <c r="T223" s="164">
        <f t="shared" si="617"/>
        <v>0</v>
      </c>
      <c r="U223" s="165"/>
      <c r="V223" s="173"/>
      <c r="W223" s="167">
        <f t="shared" si="618"/>
        <v>0</v>
      </c>
      <c r="X223" s="168" t="str">
        <f t="shared" si="499"/>
        <v>OK</v>
      </c>
      <c r="Y223" s="224">
        <f t="shared" si="512"/>
        <v>0</v>
      </c>
      <c r="AA223" s="231"/>
      <c r="AB223" s="247" t="s">
        <v>307</v>
      </c>
      <c r="AC223" s="233"/>
      <c r="AD223" s="234"/>
      <c r="AE223" s="235"/>
      <c r="AF223" s="270"/>
      <c r="AG223" s="302">
        <f t="shared" si="619"/>
        <v>0</v>
      </c>
      <c r="AH223" s="303" t="str">
        <f t="shared" si="620"/>
        <v>0</v>
      </c>
      <c r="AI223" s="304">
        <f t="shared" si="621"/>
        <v>0</v>
      </c>
      <c r="AJ223" s="305">
        <f t="shared" si="622"/>
        <v>0</v>
      </c>
      <c r="AK223" s="306">
        <f t="shared" si="623"/>
        <v>0</v>
      </c>
      <c r="AL223" s="307">
        <f t="shared" si="624"/>
        <v>0</v>
      </c>
      <c r="AM223" s="308">
        <f t="shared" si="586"/>
        <v>0</v>
      </c>
      <c r="AN223" s="309">
        <f t="shared" si="628"/>
        <v>0</v>
      </c>
      <c r="AO223" s="338">
        <f t="shared" si="587"/>
        <v>0</v>
      </c>
      <c r="AP223" s="339">
        <f t="shared" si="625"/>
        <v>0</v>
      </c>
      <c r="AQ223" s="168" t="str">
        <f t="shared" si="507"/>
        <v>OK</v>
      </c>
      <c r="AR223" s="168" t="str">
        <f t="shared" si="508"/>
        <v>OK</v>
      </c>
      <c r="AS223" s="231">
        <f t="shared" si="549"/>
        <v>213</v>
      </c>
      <c r="AT223" s="336" t="str">
        <f t="shared" si="534"/>
        <v>MIHALCA FARM</v>
      </c>
      <c r="AU223" s="337"/>
      <c r="AV223" s="337"/>
      <c r="AW223" s="368"/>
      <c r="AX223" s="369"/>
      <c r="AY223" s="395"/>
      <c r="AZ223" s="302">
        <f t="shared" si="626"/>
        <v>0</v>
      </c>
      <c r="BA223" s="371" t="str">
        <f t="shared" si="627"/>
        <v>0</v>
      </c>
      <c r="BB223" s="372">
        <f t="shared" si="490"/>
        <v>0</v>
      </c>
      <c r="BC223" s="373">
        <f t="shared" si="491"/>
        <v>0</v>
      </c>
    </row>
    <row r="224" spans="1:55" s="6" customFormat="1" ht="13.5">
      <c r="A224" s="41">
        <f t="shared" si="573"/>
        <v>214</v>
      </c>
      <c r="B224" s="66" t="str">
        <f t="shared" si="537"/>
        <v>TOTAL MIHALCA FARM</v>
      </c>
      <c r="C224" s="67"/>
      <c r="D224" s="68"/>
      <c r="E224" s="69"/>
      <c r="F224" s="70">
        <f aca="true" t="shared" si="631" ref="F224:U224">SUM(F222:F223)</f>
        <v>154.9</v>
      </c>
      <c r="G224" s="70">
        <f t="shared" si="631"/>
        <v>1451.9</v>
      </c>
      <c r="H224" s="70">
        <f t="shared" si="631"/>
        <v>0</v>
      </c>
      <c r="I224" s="130">
        <f t="shared" si="631"/>
        <v>1726.16</v>
      </c>
      <c r="J224" s="130">
        <f t="shared" si="631"/>
        <v>0</v>
      </c>
      <c r="K224" s="130">
        <f t="shared" si="631"/>
        <v>0</v>
      </c>
      <c r="L224" s="130">
        <f t="shared" si="631"/>
        <v>0</v>
      </c>
      <c r="M224" s="130">
        <f t="shared" si="631"/>
        <v>0</v>
      </c>
      <c r="N224" s="131">
        <f t="shared" si="631"/>
        <v>0</v>
      </c>
      <c r="O224" s="83" t="str">
        <f t="shared" si="511"/>
        <v>TOTAL MIHALCA FARM</v>
      </c>
      <c r="P224" s="125">
        <f t="shared" si="631"/>
        <v>3332.96</v>
      </c>
      <c r="Q224" s="149">
        <f t="shared" si="631"/>
        <v>0</v>
      </c>
      <c r="R224" s="149">
        <f t="shared" si="631"/>
        <v>0</v>
      </c>
      <c r="S224" s="149">
        <f t="shared" si="631"/>
        <v>0</v>
      </c>
      <c r="T224" s="169">
        <f t="shared" si="631"/>
        <v>3332.96</v>
      </c>
      <c r="U224" s="170">
        <f t="shared" si="631"/>
        <v>0</v>
      </c>
      <c r="V224" s="171"/>
      <c r="W224" s="172">
        <f>SUM(W222:W223)</f>
        <v>3332.96</v>
      </c>
      <c r="X224" s="168" t="str">
        <f t="shared" si="499"/>
        <v>OK</v>
      </c>
      <c r="Y224" s="224">
        <f t="shared" si="512"/>
        <v>3332.96</v>
      </c>
      <c r="AA224" s="231"/>
      <c r="AB224" s="248" t="s">
        <v>308</v>
      </c>
      <c r="AC224" s="249"/>
      <c r="AD224" s="250"/>
      <c r="AE224" s="251"/>
      <c r="AF224" s="252"/>
      <c r="AG224" s="316"/>
      <c r="AH224" s="317"/>
      <c r="AI224" s="318">
        <f aca="true" t="shared" si="632" ref="AI224:AL224">SUM(AI222:AI223)</f>
        <v>3332.96</v>
      </c>
      <c r="AJ224" s="318">
        <f t="shared" si="632"/>
        <v>3332.96</v>
      </c>
      <c r="AK224" s="318">
        <f t="shared" si="632"/>
        <v>0</v>
      </c>
      <c r="AL224" s="319">
        <f t="shared" si="632"/>
        <v>0</v>
      </c>
      <c r="AM224" s="320">
        <f t="shared" si="586"/>
        <v>0</v>
      </c>
      <c r="AN224" s="321">
        <f t="shared" si="628"/>
        <v>3332.96</v>
      </c>
      <c r="AO224" s="346">
        <f t="shared" si="587"/>
        <v>0</v>
      </c>
      <c r="AP224" s="347">
        <f>SUM(AP222:AP223)</f>
        <v>3332.96</v>
      </c>
      <c r="AQ224" s="168" t="str">
        <f t="shared" si="507"/>
        <v>OK</v>
      </c>
      <c r="AR224" s="168" t="str">
        <f t="shared" si="508"/>
        <v>OK</v>
      </c>
      <c r="AS224" s="231">
        <f t="shared" si="549"/>
        <v>214</v>
      </c>
      <c r="AT224" s="348" t="str">
        <f t="shared" si="534"/>
        <v>TOTAL MIHALCA FARM</v>
      </c>
      <c r="AU224" s="352"/>
      <c r="AV224" s="352"/>
      <c r="AW224" s="391"/>
      <c r="AX224" s="392"/>
      <c r="AY224" s="385"/>
      <c r="AZ224" s="310"/>
      <c r="BA224" s="377"/>
      <c r="BB224" s="386">
        <f t="shared" si="490"/>
        <v>0</v>
      </c>
      <c r="BC224" s="387">
        <f t="shared" si="491"/>
        <v>0</v>
      </c>
    </row>
    <row r="225" spans="1:55" s="5" customFormat="1" ht="12.75">
      <c r="A225" s="41">
        <f t="shared" si="573"/>
        <v>215</v>
      </c>
      <c r="B225" s="546" t="str">
        <f t="shared" si="537"/>
        <v>MILLEFOLIA BAIA MARE</v>
      </c>
      <c r="C225" s="59" t="s">
        <v>309</v>
      </c>
      <c r="D225" s="59">
        <v>75</v>
      </c>
      <c r="E225" s="60">
        <v>42643</v>
      </c>
      <c r="F225" s="61">
        <v>83.21</v>
      </c>
      <c r="G225" s="62">
        <v>75.85</v>
      </c>
      <c r="H225" s="144"/>
      <c r="I225" s="574">
        <v>200.79</v>
      </c>
      <c r="J225" s="132"/>
      <c r="K225" s="132"/>
      <c r="L225" s="132"/>
      <c r="M225" s="132"/>
      <c r="N225" s="133"/>
      <c r="O225" s="63" t="str">
        <f t="shared" si="511"/>
        <v>MILLEFOLIA BAIA MARE</v>
      </c>
      <c r="P225" s="146">
        <f aca="true" t="shared" si="633" ref="P225:P229">SUM(F225:N225)</f>
        <v>359.85</v>
      </c>
      <c r="Q225" s="582"/>
      <c r="R225" s="198">
        <f aca="true" t="shared" si="634" ref="R225:R229">IF(P225-Q225-S225&gt;Y225,P225-Q225-S225-Y225,0)</f>
        <v>0</v>
      </c>
      <c r="S225" s="163"/>
      <c r="T225" s="164">
        <f aca="true" t="shared" si="635" ref="T225:T229">W225-U225</f>
        <v>359.85</v>
      </c>
      <c r="U225" s="165"/>
      <c r="V225" s="173"/>
      <c r="W225" s="167">
        <f aca="true" t="shared" si="636" ref="W225:W229">P225-Q225-R225-S225</f>
        <v>359.85</v>
      </c>
      <c r="X225" s="168" t="str">
        <f t="shared" si="499"/>
        <v>OK</v>
      </c>
      <c r="Y225" s="224">
        <f t="shared" si="512"/>
        <v>359.85</v>
      </c>
      <c r="AA225" s="231"/>
      <c r="AB225" s="247" t="s">
        <v>310</v>
      </c>
      <c r="AC225" s="233"/>
      <c r="AD225" s="234"/>
      <c r="AE225" s="235"/>
      <c r="AF225" s="270"/>
      <c r="AG225" s="302">
        <f aca="true" t="shared" si="637" ref="AG225:AG229">D225</f>
        <v>75</v>
      </c>
      <c r="AH225" s="303">
        <f aca="true" t="shared" si="638" ref="AH225:AH229">IF(E225=0,"0",E225)</f>
        <v>42643</v>
      </c>
      <c r="AI225" s="304">
        <f aca="true" t="shared" si="639" ref="AI225:AI229">P225</f>
        <v>359.85</v>
      </c>
      <c r="AJ225" s="305">
        <f aca="true" t="shared" si="640" ref="AJ225:AJ229">AI225-AK225</f>
        <v>359.85</v>
      </c>
      <c r="AK225" s="306">
        <f aca="true" t="shared" si="641" ref="AK225:AK229">S225</f>
        <v>0</v>
      </c>
      <c r="AL225" s="307">
        <f aca="true" t="shared" si="642" ref="AL225:AL229">Q225+R225</f>
        <v>0</v>
      </c>
      <c r="AM225" s="308">
        <f t="shared" si="586"/>
        <v>0</v>
      </c>
      <c r="AN225" s="309">
        <f t="shared" si="628"/>
        <v>359.85</v>
      </c>
      <c r="AO225" s="338">
        <f t="shared" si="587"/>
        <v>0</v>
      </c>
      <c r="AP225" s="339">
        <f aca="true" t="shared" si="643" ref="AP225:AP229">AJ225-AL225</f>
        <v>359.85</v>
      </c>
      <c r="AQ225" s="168" t="str">
        <f t="shared" si="507"/>
        <v>OK</v>
      </c>
      <c r="AR225" s="168" t="str">
        <f t="shared" si="508"/>
        <v>OK</v>
      </c>
      <c r="AS225" s="231">
        <f t="shared" si="549"/>
        <v>215</v>
      </c>
      <c r="AT225" s="336" t="str">
        <f t="shared" si="534"/>
        <v>MILLEFOLIA BAIA MARE</v>
      </c>
      <c r="AU225" s="337"/>
      <c r="AV225" s="337"/>
      <c r="AW225" s="368"/>
      <c r="AX225" s="369"/>
      <c r="AY225" s="395"/>
      <c r="AZ225" s="294">
        <f aca="true" t="shared" si="644" ref="AZ225:AZ229">D225</f>
        <v>75</v>
      </c>
      <c r="BA225" s="529">
        <f aca="true" t="shared" si="645" ref="BA225:BA229">IF(E225=0,"0",E225)</f>
        <v>42643</v>
      </c>
      <c r="BB225" s="530">
        <f t="shared" si="490"/>
        <v>0</v>
      </c>
      <c r="BC225" s="531">
        <f t="shared" si="491"/>
        <v>0</v>
      </c>
    </row>
    <row r="226" spans="1:55" s="5" customFormat="1" ht="12.75">
      <c r="A226" s="41">
        <f t="shared" si="573"/>
        <v>216</v>
      </c>
      <c r="B226" s="402" t="str">
        <f t="shared" si="537"/>
        <v>MILLEFOLIA DUMBRAVITA</v>
      </c>
      <c r="C226" s="48" t="s">
        <v>309</v>
      </c>
      <c r="D226" s="48">
        <v>79</v>
      </c>
      <c r="E226" s="49">
        <v>42643</v>
      </c>
      <c r="F226" s="50"/>
      <c r="G226" s="51">
        <v>272.71</v>
      </c>
      <c r="H226" s="52"/>
      <c r="I226" s="52"/>
      <c r="J226" s="95"/>
      <c r="K226" s="95"/>
      <c r="L226" s="95"/>
      <c r="M226" s="95"/>
      <c r="N226" s="134"/>
      <c r="O226" s="63" t="str">
        <f t="shared" si="511"/>
        <v>MILLEFOLIA DUMBRAVITA</v>
      </c>
      <c r="P226" s="122">
        <f t="shared" si="633"/>
        <v>272.71</v>
      </c>
      <c r="Q226" s="582"/>
      <c r="R226" s="198">
        <f t="shared" si="634"/>
        <v>0</v>
      </c>
      <c r="S226" s="163"/>
      <c r="T226" s="164">
        <f t="shared" si="635"/>
        <v>272.71</v>
      </c>
      <c r="U226" s="165"/>
      <c r="V226" s="173"/>
      <c r="W226" s="167">
        <f t="shared" si="636"/>
        <v>272.71</v>
      </c>
      <c r="X226" s="168" t="str">
        <f t="shared" si="499"/>
        <v>OK</v>
      </c>
      <c r="Y226" s="224">
        <f t="shared" si="512"/>
        <v>272.71</v>
      </c>
      <c r="AA226" s="231"/>
      <c r="AB226" s="247" t="s">
        <v>311</v>
      </c>
      <c r="AC226" s="233"/>
      <c r="AD226" s="234"/>
      <c r="AE226" s="235"/>
      <c r="AF226" s="270"/>
      <c r="AG226" s="302">
        <f t="shared" si="637"/>
        <v>79</v>
      </c>
      <c r="AH226" s="303">
        <f t="shared" si="638"/>
        <v>42643</v>
      </c>
      <c r="AI226" s="304">
        <f t="shared" si="639"/>
        <v>272.71</v>
      </c>
      <c r="AJ226" s="305">
        <f t="shared" si="640"/>
        <v>272.71</v>
      </c>
      <c r="AK226" s="306">
        <f t="shared" si="641"/>
        <v>0</v>
      </c>
      <c r="AL226" s="307">
        <f t="shared" si="642"/>
        <v>0</v>
      </c>
      <c r="AM226" s="308">
        <f t="shared" si="586"/>
        <v>0</v>
      </c>
      <c r="AN226" s="309">
        <f t="shared" si="628"/>
        <v>272.71</v>
      </c>
      <c r="AO226" s="338">
        <f t="shared" si="587"/>
        <v>0</v>
      </c>
      <c r="AP226" s="339">
        <f t="shared" si="643"/>
        <v>272.71</v>
      </c>
      <c r="AQ226" s="168" t="str">
        <f t="shared" si="507"/>
        <v>OK</v>
      </c>
      <c r="AR226" s="168" t="str">
        <f t="shared" si="508"/>
        <v>OK</v>
      </c>
      <c r="AS226" s="231">
        <f t="shared" si="549"/>
        <v>216</v>
      </c>
      <c r="AT226" s="336" t="str">
        <f t="shared" si="534"/>
        <v>MILLEFOLIA DUMBRAVITA</v>
      </c>
      <c r="AU226" s="337"/>
      <c r="AV226" s="337"/>
      <c r="AW226" s="368"/>
      <c r="AX226" s="369"/>
      <c r="AY226" s="395"/>
      <c r="AZ226" s="302">
        <f t="shared" si="644"/>
        <v>79</v>
      </c>
      <c r="BA226" s="371">
        <f t="shared" si="645"/>
        <v>42643</v>
      </c>
      <c r="BB226" s="372">
        <f t="shared" si="490"/>
        <v>0</v>
      </c>
      <c r="BC226" s="373">
        <f t="shared" si="491"/>
        <v>0</v>
      </c>
    </row>
    <row r="227" spans="1:55" s="6" customFormat="1" ht="13.5">
      <c r="A227" s="41">
        <f t="shared" si="573"/>
        <v>217</v>
      </c>
      <c r="B227" s="403" t="str">
        <f aca="true" t="shared" si="646" ref="B227:B247">AB227</f>
        <v>TOTAL MILLEFOLIA</v>
      </c>
      <c r="C227" s="76"/>
      <c r="D227" s="405"/>
      <c r="E227" s="406"/>
      <c r="F227" s="57">
        <f aca="true" t="shared" si="647" ref="F227:N227">SUM(F225:F226)</f>
        <v>83.21</v>
      </c>
      <c r="G227" s="57">
        <f t="shared" si="647"/>
        <v>348.55999999999995</v>
      </c>
      <c r="H227" s="57">
        <f t="shared" si="647"/>
        <v>0</v>
      </c>
      <c r="I227" s="123">
        <f t="shared" si="647"/>
        <v>200.79</v>
      </c>
      <c r="J227" s="123">
        <f t="shared" si="647"/>
        <v>0</v>
      </c>
      <c r="K227" s="123">
        <f t="shared" si="647"/>
        <v>0</v>
      </c>
      <c r="L227" s="123">
        <f t="shared" si="647"/>
        <v>0</v>
      </c>
      <c r="M227" s="123">
        <f t="shared" si="647"/>
        <v>0</v>
      </c>
      <c r="N227" s="124">
        <f t="shared" si="647"/>
        <v>0</v>
      </c>
      <c r="O227" s="83" t="str">
        <f t="shared" si="511"/>
        <v>TOTAL MILLEFOLIA</v>
      </c>
      <c r="P227" s="125">
        <f aca="true" t="shared" si="648" ref="P227:U227">SUM(P225:P226)</f>
        <v>632.56</v>
      </c>
      <c r="Q227" s="149">
        <f t="shared" si="648"/>
        <v>0</v>
      </c>
      <c r="R227" s="149">
        <f t="shared" si="648"/>
        <v>0</v>
      </c>
      <c r="S227" s="149">
        <f t="shared" si="648"/>
        <v>0</v>
      </c>
      <c r="T227" s="169">
        <f t="shared" si="648"/>
        <v>632.56</v>
      </c>
      <c r="U227" s="170">
        <f t="shared" si="648"/>
        <v>0</v>
      </c>
      <c r="V227" s="171"/>
      <c r="W227" s="172">
        <f>SUM(W225:W226)</f>
        <v>632.56</v>
      </c>
      <c r="X227" s="168" t="str">
        <f t="shared" si="499"/>
        <v>OK</v>
      </c>
      <c r="Y227" s="224">
        <f t="shared" si="512"/>
        <v>632.56</v>
      </c>
      <c r="AA227" s="231"/>
      <c r="AB227" s="248" t="s">
        <v>312</v>
      </c>
      <c r="AC227" s="249"/>
      <c r="AD227" s="250"/>
      <c r="AE227" s="251"/>
      <c r="AF227" s="252"/>
      <c r="AG227" s="316"/>
      <c r="AH227" s="317"/>
      <c r="AI227" s="318">
        <f aca="true" t="shared" si="649" ref="AI227:AL227">SUM(AI225:AI226)</f>
        <v>632.56</v>
      </c>
      <c r="AJ227" s="318">
        <f t="shared" si="649"/>
        <v>632.56</v>
      </c>
      <c r="AK227" s="318">
        <f t="shared" si="649"/>
        <v>0</v>
      </c>
      <c r="AL227" s="319">
        <f t="shared" si="649"/>
        <v>0</v>
      </c>
      <c r="AM227" s="320">
        <f t="shared" si="586"/>
        <v>0</v>
      </c>
      <c r="AN227" s="321">
        <f t="shared" si="628"/>
        <v>632.56</v>
      </c>
      <c r="AO227" s="346">
        <f t="shared" si="587"/>
        <v>0</v>
      </c>
      <c r="AP227" s="347">
        <f>SUM(AP225:AP226)</f>
        <v>632.56</v>
      </c>
      <c r="AQ227" s="168" t="str">
        <f t="shared" si="507"/>
        <v>OK</v>
      </c>
      <c r="AR227" s="168" t="str">
        <f t="shared" si="508"/>
        <v>OK</v>
      </c>
      <c r="AS227" s="231">
        <f t="shared" si="549"/>
        <v>217</v>
      </c>
      <c r="AT227" s="348" t="str">
        <f t="shared" si="534"/>
        <v>TOTAL MILLEFOLIA</v>
      </c>
      <c r="AU227" s="352"/>
      <c r="AV227" s="352"/>
      <c r="AW227" s="391"/>
      <c r="AX227" s="392"/>
      <c r="AY227" s="385"/>
      <c r="AZ227" s="310"/>
      <c r="BA227" s="377"/>
      <c r="BB227" s="386">
        <f t="shared" si="490"/>
        <v>0</v>
      </c>
      <c r="BC227" s="387">
        <f t="shared" si="491"/>
        <v>0</v>
      </c>
    </row>
    <row r="228" spans="1:55" s="5" customFormat="1" ht="12.75">
      <c r="A228" s="41">
        <f t="shared" si="573"/>
        <v>218</v>
      </c>
      <c r="B228" s="91" t="str">
        <f t="shared" si="646"/>
        <v>MINERVA</v>
      </c>
      <c r="C228" s="48" t="s">
        <v>313</v>
      </c>
      <c r="D228" s="48">
        <v>172</v>
      </c>
      <c r="E228" s="49">
        <v>42643</v>
      </c>
      <c r="F228" s="50"/>
      <c r="G228" s="51">
        <v>1587.45</v>
      </c>
      <c r="H228" s="52"/>
      <c r="I228" s="52">
        <v>4392.77</v>
      </c>
      <c r="J228" s="126"/>
      <c r="K228" s="126"/>
      <c r="L228" s="126"/>
      <c r="M228" s="126"/>
      <c r="N228" s="127"/>
      <c r="O228" s="63" t="str">
        <f t="shared" si="511"/>
        <v>MINERVA</v>
      </c>
      <c r="P228" s="146">
        <f t="shared" si="633"/>
        <v>5980.22</v>
      </c>
      <c r="Q228" s="161"/>
      <c r="R228" s="162">
        <f t="shared" si="634"/>
        <v>0</v>
      </c>
      <c r="S228" s="163"/>
      <c r="T228" s="164">
        <f t="shared" si="635"/>
        <v>5980.22</v>
      </c>
      <c r="U228" s="165"/>
      <c r="V228" s="173"/>
      <c r="W228" s="167">
        <f t="shared" si="636"/>
        <v>5980.22</v>
      </c>
      <c r="X228" s="168" t="str">
        <f t="shared" si="499"/>
        <v>OK</v>
      </c>
      <c r="Y228" s="224">
        <f t="shared" si="512"/>
        <v>5980.22</v>
      </c>
      <c r="AA228" s="231"/>
      <c r="AB228" s="247" t="s">
        <v>314</v>
      </c>
      <c r="AC228" s="233"/>
      <c r="AD228" s="234"/>
      <c r="AE228" s="235"/>
      <c r="AF228" s="270"/>
      <c r="AG228" s="302">
        <f t="shared" si="637"/>
        <v>172</v>
      </c>
      <c r="AH228" s="303">
        <f t="shared" si="638"/>
        <v>42643</v>
      </c>
      <c r="AI228" s="304">
        <f t="shared" si="639"/>
        <v>5980.22</v>
      </c>
      <c r="AJ228" s="305">
        <f t="shared" si="640"/>
        <v>5980.22</v>
      </c>
      <c r="AK228" s="306">
        <f t="shared" si="641"/>
        <v>0</v>
      </c>
      <c r="AL228" s="307">
        <f t="shared" si="642"/>
        <v>0</v>
      </c>
      <c r="AM228" s="308">
        <f t="shared" si="586"/>
        <v>0</v>
      </c>
      <c r="AN228" s="309">
        <f>T228:T229</f>
        <v>5980.22</v>
      </c>
      <c r="AO228" s="338">
        <f t="shared" si="587"/>
        <v>0</v>
      </c>
      <c r="AP228" s="339">
        <f t="shared" si="643"/>
        <v>5980.22</v>
      </c>
      <c r="AQ228" s="168" t="str">
        <f t="shared" si="507"/>
        <v>OK</v>
      </c>
      <c r="AR228" s="168" t="str">
        <f t="shared" si="508"/>
        <v>OK</v>
      </c>
      <c r="AS228" s="231">
        <f t="shared" si="549"/>
        <v>218</v>
      </c>
      <c r="AT228" s="336" t="str">
        <f t="shared" si="534"/>
        <v>MINERVA</v>
      </c>
      <c r="AU228" s="337"/>
      <c r="AV228" s="337"/>
      <c r="AW228" s="368"/>
      <c r="AX228" s="369"/>
      <c r="AY228" s="395"/>
      <c r="AZ228" s="294">
        <f t="shared" si="644"/>
        <v>172</v>
      </c>
      <c r="BA228" s="529">
        <f t="shared" si="645"/>
        <v>42643</v>
      </c>
      <c r="BB228" s="530">
        <f t="shared" si="490"/>
        <v>0</v>
      </c>
      <c r="BC228" s="531">
        <f t="shared" si="491"/>
        <v>0</v>
      </c>
    </row>
    <row r="229" spans="1:55" s="5" customFormat="1" ht="12.75">
      <c r="A229" s="41">
        <f t="shared" si="573"/>
        <v>219</v>
      </c>
      <c r="B229" s="63" t="str">
        <f t="shared" si="646"/>
        <v>MINERVA</v>
      </c>
      <c r="C229" s="74"/>
      <c r="D229" s="104"/>
      <c r="E229" s="105"/>
      <c r="F229" s="106"/>
      <c r="G229" s="50"/>
      <c r="H229" s="50"/>
      <c r="I229" s="126"/>
      <c r="J229" s="128"/>
      <c r="K229" s="128"/>
      <c r="L229" s="128"/>
      <c r="M229" s="128"/>
      <c r="N229" s="129"/>
      <c r="O229" s="63" t="str">
        <f t="shared" si="511"/>
        <v>MINERVA</v>
      </c>
      <c r="P229" s="122">
        <f t="shared" si="633"/>
        <v>0</v>
      </c>
      <c r="Q229" s="161"/>
      <c r="R229" s="162">
        <f t="shared" si="634"/>
        <v>0</v>
      </c>
      <c r="S229" s="163"/>
      <c r="T229" s="164">
        <f t="shared" si="635"/>
        <v>0</v>
      </c>
      <c r="U229" s="165"/>
      <c r="V229" s="173"/>
      <c r="W229" s="167">
        <f t="shared" si="636"/>
        <v>0</v>
      </c>
      <c r="X229" s="168" t="str">
        <f t="shared" si="499"/>
        <v>OK</v>
      </c>
      <c r="Y229" s="224">
        <f t="shared" si="512"/>
        <v>0</v>
      </c>
      <c r="AA229" s="231"/>
      <c r="AB229" s="247" t="s">
        <v>314</v>
      </c>
      <c r="AC229" s="233"/>
      <c r="AD229" s="234"/>
      <c r="AE229" s="235"/>
      <c r="AF229" s="270"/>
      <c r="AG229" s="302">
        <f t="shared" si="637"/>
        <v>0</v>
      </c>
      <c r="AH229" s="303" t="str">
        <f t="shared" si="638"/>
        <v>0</v>
      </c>
      <c r="AI229" s="304">
        <f t="shared" si="639"/>
        <v>0</v>
      </c>
      <c r="AJ229" s="305">
        <f t="shared" si="640"/>
        <v>0</v>
      </c>
      <c r="AK229" s="306">
        <f t="shared" si="641"/>
        <v>0</v>
      </c>
      <c r="AL229" s="307">
        <f t="shared" si="642"/>
        <v>0</v>
      </c>
      <c r="AM229" s="308">
        <f t="shared" si="586"/>
        <v>0</v>
      </c>
      <c r="AN229" s="309">
        <f aca="true" t="shared" si="650" ref="AN229:AN232">T229:T229</f>
        <v>0</v>
      </c>
      <c r="AO229" s="338">
        <f t="shared" si="587"/>
        <v>0</v>
      </c>
      <c r="AP229" s="339">
        <f t="shared" si="643"/>
        <v>0</v>
      </c>
      <c r="AQ229" s="168" t="str">
        <f t="shared" si="507"/>
        <v>OK</v>
      </c>
      <c r="AR229" s="168" t="str">
        <f t="shared" si="508"/>
        <v>OK</v>
      </c>
      <c r="AS229" s="231">
        <f t="shared" si="549"/>
        <v>219</v>
      </c>
      <c r="AT229" s="336" t="str">
        <f t="shared" si="534"/>
        <v>MINERVA</v>
      </c>
      <c r="AU229" s="337"/>
      <c r="AV229" s="337"/>
      <c r="AW229" s="368"/>
      <c r="AX229" s="369"/>
      <c r="AY229" s="395"/>
      <c r="AZ229" s="302">
        <f t="shared" si="644"/>
        <v>0</v>
      </c>
      <c r="BA229" s="371" t="str">
        <f t="shared" si="645"/>
        <v>0</v>
      </c>
      <c r="BB229" s="372">
        <f t="shared" si="490"/>
        <v>0</v>
      </c>
      <c r="BC229" s="373">
        <f t="shared" si="491"/>
        <v>0</v>
      </c>
    </row>
    <row r="230" spans="1:55" s="6" customFormat="1" ht="13.5">
      <c r="A230" s="41">
        <f t="shared" si="573"/>
        <v>220</v>
      </c>
      <c r="B230" s="83" t="str">
        <f t="shared" si="646"/>
        <v>TOTAL MINERVA</v>
      </c>
      <c r="C230" s="84"/>
      <c r="D230" s="85"/>
      <c r="E230" s="86"/>
      <c r="F230" s="87">
        <f aca="true" t="shared" si="651" ref="F230:U230">SUM(F228:F229)</f>
        <v>0</v>
      </c>
      <c r="G230" s="87">
        <f t="shared" si="651"/>
        <v>1587.45</v>
      </c>
      <c r="H230" s="87">
        <f t="shared" si="651"/>
        <v>0</v>
      </c>
      <c r="I230" s="135">
        <f t="shared" si="651"/>
        <v>4392.77</v>
      </c>
      <c r="J230" s="135">
        <f t="shared" si="651"/>
        <v>0</v>
      </c>
      <c r="K230" s="135">
        <f t="shared" si="651"/>
        <v>0</v>
      </c>
      <c r="L230" s="135">
        <f t="shared" si="651"/>
        <v>0</v>
      </c>
      <c r="M230" s="135">
        <f t="shared" si="651"/>
        <v>0</v>
      </c>
      <c r="N230" s="136">
        <f t="shared" si="651"/>
        <v>0</v>
      </c>
      <c r="O230" s="83" t="str">
        <f t="shared" si="511"/>
        <v>TOTAL MINERVA</v>
      </c>
      <c r="P230" s="125">
        <f t="shared" si="651"/>
        <v>5980.22</v>
      </c>
      <c r="Q230" s="149">
        <f t="shared" si="651"/>
        <v>0</v>
      </c>
      <c r="R230" s="149">
        <f t="shared" si="651"/>
        <v>0</v>
      </c>
      <c r="S230" s="149">
        <f t="shared" si="651"/>
        <v>0</v>
      </c>
      <c r="T230" s="169">
        <f t="shared" si="651"/>
        <v>5980.22</v>
      </c>
      <c r="U230" s="170">
        <f t="shared" si="651"/>
        <v>0</v>
      </c>
      <c r="V230" s="171"/>
      <c r="W230" s="172">
        <f>SUM(W228:W229)</f>
        <v>5980.22</v>
      </c>
      <c r="X230" s="168" t="str">
        <f t="shared" si="499"/>
        <v>OK</v>
      </c>
      <c r="Y230" s="224">
        <f t="shared" si="512"/>
        <v>5980.22</v>
      </c>
      <c r="AA230" s="231"/>
      <c r="AB230" s="248" t="s">
        <v>315</v>
      </c>
      <c r="AC230" s="249"/>
      <c r="AD230" s="250"/>
      <c r="AE230" s="251"/>
      <c r="AF230" s="252"/>
      <c r="AG230" s="316"/>
      <c r="AH230" s="317"/>
      <c r="AI230" s="318">
        <f aca="true" t="shared" si="652" ref="AI230:AL230">SUM(AI228:AI229)</f>
        <v>5980.22</v>
      </c>
      <c r="AJ230" s="318">
        <f t="shared" si="652"/>
        <v>5980.22</v>
      </c>
      <c r="AK230" s="318">
        <f t="shared" si="652"/>
        <v>0</v>
      </c>
      <c r="AL230" s="319">
        <f t="shared" si="652"/>
        <v>0</v>
      </c>
      <c r="AM230" s="320">
        <f t="shared" si="586"/>
        <v>0</v>
      </c>
      <c r="AN230" s="321">
        <f t="shared" si="650"/>
        <v>5980.22</v>
      </c>
      <c r="AO230" s="346">
        <f t="shared" si="587"/>
        <v>0</v>
      </c>
      <c r="AP230" s="347">
        <f>SUM(AP228:AP229)</f>
        <v>5980.22</v>
      </c>
      <c r="AQ230" s="168" t="str">
        <f t="shared" si="507"/>
        <v>OK</v>
      </c>
      <c r="AR230" s="168" t="str">
        <f t="shared" si="508"/>
        <v>OK</v>
      </c>
      <c r="AS230" s="231">
        <f t="shared" si="549"/>
        <v>220</v>
      </c>
      <c r="AT230" s="348" t="str">
        <f t="shared" si="534"/>
        <v>TOTAL MINERVA</v>
      </c>
      <c r="AU230" s="352"/>
      <c r="AV230" s="352"/>
      <c r="AW230" s="391"/>
      <c r="AX230" s="392"/>
      <c r="AY230" s="385"/>
      <c r="AZ230" s="310"/>
      <c r="BA230" s="377"/>
      <c r="BB230" s="386">
        <f t="shared" si="490"/>
        <v>0</v>
      </c>
      <c r="BC230" s="387">
        <f t="shared" si="491"/>
        <v>0</v>
      </c>
    </row>
    <row r="231" spans="1:55" s="5" customFormat="1" ht="12.75">
      <c r="A231" s="41">
        <f t="shared" si="573"/>
        <v>221</v>
      </c>
      <c r="B231" s="91" t="str">
        <f t="shared" si="646"/>
        <v>MM SANO FARM</v>
      </c>
      <c r="C231" s="43" t="s">
        <v>316</v>
      </c>
      <c r="D231" s="43">
        <v>301</v>
      </c>
      <c r="E231" s="44">
        <v>42643</v>
      </c>
      <c r="F231" s="45">
        <v>13825.64</v>
      </c>
      <c r="G231" s="46">
        <v>651.84</v>
      </c>
      <c r="H231" s="47"/>
      <c r="I231" s="47"/>
      <c r="J231" s="47"/>
      <c r="K231" s="47"/>
      <c r="L231" s="47"/>
      <c r="M231" s="47"/>
      <c r="N231" s="423"/>
      <c r="O231" s="63" t="str">
        <f t="shared" si="511"/>
        <v>MM SANO FARM</v>
      </c>
      <c r="P231" s="146">
        <f aca="true" t="shared" si="653" ref="P231:P235">SUM(F231:N231)</f>
        <v>14477.48</v>
      </c>
      <c r="Q231" s="161"/>
      <c r="R231" s="162">
        <f aca="true" t="shared" si="654" ref="R231:R235">IF(P231-Q231-S231&gt;Y231,P231-Q231-S231-Y231,0)</f>
        <v>0</v>
      </c>
      <c r="S231" s="163"/>
      <c r="T231" s="164">
        <f aca="true" t="shared" si="655" ref="T231:T235">W231-U231</f>
        <v>14477.48</v>
      </c>
      <c r="U231" s="165"/>
      <c r="V231" s="173"/>
      <c r="W231" s="167">
        <f aca="true" t="shared" si="656" ref="W231:W235">P231-Q231-R231-S231</f>
        <v>14477.48</v>
      </c>
      <c r="X231" s="168" t="str">
        <f t="shared" si="499"/>
        <v>OK</v>
      </c>
      <c r="Y231" s="224">
        <f t="shared" si="512"/>
        <v>14477.48</v>
      </c>
      <c r="AA231" s="231"/>
      <c r="AB231" s="253" t="s">
        <v>317</v>
      </c>
      <c r="AC231" s="254"/>
      <c r="AD231" s="255"/>
      <c r="AE231" s="256"/>
      <c r="AF231" s="270"/>
      <c r="AG231" s="302">
        <f aca="true" t="shared" si="657" ref="AG231:AG235">D231</f>
        <v>301</v>
      </c>
      <c r="AH231" s="303">
        <f aca="true" t="shared" si="658" ref="AH231:AH235">IF(E231=0,"0",E231)</f>
        <v>42643</v>
      </c>
      <c r="AI231" s="304">
        <f aca="true" t="shared" si="659" ref="AI231:AI235">P231</f>
        <v>14477.48</v>
      </c>
      <c r="AJ231" s="305">
        <f aca="true" t="shared" si="660" ref="AJ231:AJ235">AI231-AK231</f>
        <v>14477.48</v>
      </c>
      <c r="AK231" s="306">
        <f aca="true" t="shared" si="661" ref="AK231:AK235">S231</f>
        <v>0</v>
      </c>
      <c r="AL231" s="307">
        <f aca="true" t="shared" si="662" ref="AL231:AL235">Q231+R231</f>
        <v>0</v>
      </c>
      <c r="AM231" s="308">
        <f t="shared" si="586"/>
        <v>0</v>
      </c>
      <c r="AN231" s="309">
        <f>T231:T232</f>
        <v>14477.48</v>
      </c>
      <c r="AO231" s="338">
        <f t="shared" si="587"/>
        <v>0</v>
      </c>
      <c r="AP231" s="339">
        <f aca="true" t="shared" si="663" ref="AP231:AP235">AJ231-AL231</f>
        <v>14477.48</v>
      </c>
      <c r="AQ231" s="168" t="str">
        <f t="shared" si="507"/>
        <v>OK</v>
      </c>
      <c r="AR231" s="168" t="str">
        <f t="shared" si="508"/>
        <v>OK</v>
      </c>
      <c r="AS231" s="231">
        <f t="shared" si="549"/>
        <v>221</v>
      </c>
      <c r="AT231" s="344" t="str">
        <f t="shared" si="534"/>
        <v>MM SANO FARM</v>
      </c>
      <c r="AU231" s="345"/>
      <c r="AV231" s="345"/>
      <c r="AW231" s="380"/>
      <c r="AX231" s="381"/>
      <c r="AY231" s="395"/>
      <c r="AZ231" s="294">
        <f aca="true" t="shared" si="664" ref="AZ231:AZ235">D231</f>
        <v>301</v>
      </c>
      <c r="BA231" s="529">
        <f aca="true" t="shared" si="665" ref="BA231:BA235">IF(E231=0,"0",E231)</f>
        <v>42643</v>
      </c>
      <c r="BB231" s="530">
        <f t="shared" si="490"/>
        <v>0</v>
      </c>
      <c r="BC231" s="531">
        <f t="shared" si="491"/>
        <v>0</v>
      </c>
    </row>
    <row r="232" spans="1:55" s="5" customFormat="1" ht="12.75">
      <c r="A232" s="41">
        <f t="shared" si="573"/>
        <v>222</v>
      </c>
      <c r="B232" s="63" t="str">
        <f t="shared" si="646"/>
        <v>MM SANO FARM</v>
      </c>
      <c r="C232" s="74" t="s">
        <v>316</v>
      </c>
      <c r="D232" s="104">
        <v>300</v>
      </c>
      <c r="E232" s="49">
        <v>42643</v>
      </c>
      <c r="F232" s="106">
        <v>30331.98</v>
      </c>
      <c r="G232" s="50"/>
      <c r="H232" s="50"/>
      <c r="I232" s="126"/>
      <c r="J232" s="128"/>
      <c r="K232" s="128"/>
      <c r="L232" s="128"/>
      <c r="M232" s="128"/>
      <c r="N232" s="129"/>
      <c r="O232" s="63" t="str">
        <f t="shared" si="511"/>
        <v>MM SANO FARM</v>
      </c>
      <c r="P232" s="122">
        <f t="shared" si="653"/>
        <v>30331.98</v>
      </c>
      <c r="Q232" s="161"/>
      <c r="R232" s="162">
        <f t="shared" si="654"/>
        <v>0</v>
      </c>
      <c r="S232" s="163"/>
      <c r="T232" s="164">
        <f t="shared" si="655"/>
        <v>30331.98</v>
      </c>
      <c r="U232" s="165"/>
      <c r="V232" s="173"/>
      <c r="W232" s="167">
        <f t="shared" si="656"/>
        <v>30331.98</v>
      </c>
      <c r="X232" s="168" t="str">
        <f t="shared" si="499"/>
        <v>OK</v>
      </c>
      <c r="Y232" s="224">
        <f t="shared" si="512"/>
        <v>30331.98</v>
      </c>
      <c r="AA232" s="231"/>
      <c r="AB232" s="253" t="s">
        <v>317</v>
      </c>
      <c r="AC232" s="254"/>
      <c r="AD232" s="255"/>
      <c r="AE232" s="256"/>
      <c r="AF232" s="270"/>
      <c r="AG232" s="302">
        <f t="shared" si="657"/>
        <v>300</v>
      </c>
      <c r="AH232" s="303">
        <f t="shared" si="658"/>
        <v>42643</v>
      </c>
      <c r="AI232" s="304">
        <f t="shared" si="659"/>
        <v>30331.98</v>
      </c>
      <c r="AJ232" s="305">
        <f t="shared" si="660"/>
        <v>30331.98</v>
      </c>
      <c r="AK232" s="306">
        <f t="shared" si="661"/>
        <v>0</v>
      </c>
      <c r="AL232" s="307">
        <f t="shared" si="662"/>
        <v>0</v>
      </c>
      <c r="AM232" s="308">
        <f t="shared" si="586"/>
        <v>0</v>
      </c>
      <c r="AN232" s="309">
        <f t="shared" si="650"/>
        <v>30331.98</v>
      </c>
      <c r="AO232" s="338">
        <f t="shared" si="587"/>
        <v>0</v>
      </c>
      <c r="AP232" s="339">
        <f t="shared" si="663"/>
        <v>30331.98</v>
      </c>
      <c r="AQ232" s="168" t="str">
        <f t="shared" si="507"/>
        <v>OK</v>
      </c>
      <c r="AR232" s="168" t="str">
        <f t="shared" si="508"/>
        <v>OK</v>
      </c>
      <c r="AS232" s="231">
        <f t="shared" si="549"/>
        <v>222</v>
      </c>
      <c r="AT232" s="344" t="str">
        <f t="shared" si="534"/>
        <v>MM SANO FARM</v>
      </c>
      <c r="AU232" s="345"/>
      <c r="AV232" s="345"/>
      <c r="AW232" s="380"/>
      <c r="AX232" s="381"/>
      <c r="AY232" s="395"/>
      <c r="AZ232" s="302">
        <f t="shared" si="664"/>
        <v>300</v>
      </c>
      <c r="BA232" s="371">
        <f t="shared" si="665"/>
        <v>42643</v>
      </c>
      <c r="BB232" s="372">
        <f t="shared" si="490"/>
        <v>0</v>
      </c>
      <c r="BC232" s="373">
        <f t="shared" si="491"/>
        <v>0</v>
      </c>
    </row>
    <row r="233" spans="1:55" s="6" customFormat="1" ht="13.5">
      <c r="A233" s="41">
        <f t="shared" si="573"/>
        <v>223</v>
      </c>
      <c r="B233" s="83" t="str">
        <f t="shared" si="646"/>
        <v>TOTAL MM SANO FARM</v>
      </c>
      <c r="C233" s="84"/>
      <c r="D233" s="107"/>
      <c r="E233" s="108"/>
      <c r="F233" s="87">
        <f aca="true" t="shared" si="666" ref="F233:N233">SUM(F231:F232)</f>
        <v>44157.619999999995</v>
      </c>
      <c r="G233" s="87">
        <f t="shared" si="666"/>
        <v>651.84</v>
      </c>
      <c r="H233" s="87">
        <f t="shared" si="666"/>
        <v>0</v>
      </c>
      <c r="I233" s="135">
        <f t="shared" si="666"/>
        <v>0</v>
      </c>
      <c r="J233" s="135">
        <f t="shared" si="666"/>
        <v>0</v>
      </c>
      <c r="K233" s="135">
        <f t="shared" si="666"/>
        <v>0</v>
      </c>
      <c r="L233" s="135">
        <f t="shared" si="666"/>
        <v>0</v>
      </c>
      <c r="M233" s="135">
        <f t="shared" si="666"/>
        <v>0</v>
      </c>
      <c r="N233" s="136">
        <f t="shared" si="666"/>
        <v>0</v>
      </c>
      <c r="O233" s="83" t="str">
        <f t="shared" si="511"/>
        <v>TOTAL MM SANO FARM</v>
      </c>
      <c r="P233" s="125">
        <f aca="true" t="shared" si="667" ref="P233:U233">SUM(P231:P232)</f>
        <v>44809.46</v>
      </c>
      <c r="Q233" s="149">
        <f t="shared" si="667"/>
        <v>0</v>
      </c>
      <c r="R233" s="149">
        <f t="shared" si="667"/>
        <v>0</v>
      </c>
      <c r="S233" s="149">
        <f t="shared" si="667"/>
        <v>0</v>
      </c>
      <c r="T233" s="169">
        <f t="shared" si="667"/>
        <v>44809.46</v>
      </c>
      <c r="U233" s="170">
        <f t="shared" si="667"/>
        <v>0</v>
      </c>
      <c r="V233" s="171"/>
      <c r="W233" s="172">
        <f>SUM(W231:W232)</f>
        <v>44809.46</v>
      </c>
      <c r="X233" s="168" t="str">
        <f t="shared" si="499"/>
        <v>OK</v>
      </c>
      <c r="Y233" s="224">
        <f t="shared" si="512"/>
        <v>44809.46</v>
      </c>
      <c r="AA233" s="231"/>
      <c r="AB233" s="248" t="s">
        <v>318</v>
      </c>
      <c r="AC233" s="258"/>
      <c r="AD233" s="259"/>
      <c r="AE233" s="260"/>
      <c r="AF233" s="252"/>
      <c r="AG233" s="316"/>
      <c r="AH233" s="317"/>
      <c r="AI233" s="318">
        <f aca="true" t="shared" si="668" ref="AI233:AL233">SUM(AI231:AI232)</f>
        <v>44809.46</v>
      </c>
      <c r="AJ233" s="318">
        <f t="shared" si="668"/>
        <v>44809.46</v>
      </c>
      <c r="AK233" s="318">
        <f t="shared" si="668"/>
        <v>0</v>
      </c>
      <c r="AL233" s="319">
        <f t="shared" si="668"/>
        <v>0</v>
      </c>
      <c r="AM233" s="320">
        <f t="shared" si="586"/>
        <v>0</v>
      </c>
      <c r="AN233" s="321">
        <f>T233:T245</f>
        <v>44809.46</v>
      </c>
      <c r="AO233" s="346">
        <f t="shared" si="587"/>
        <v>0</v>
      </c>
      <c r="AP233" s="347">
        <f>SUM(AP231:AP232)</f>
        <v>44809.46</v>
      </c>
      <c r="AQ233" s="168" t="str">
        <f t="shared" si="507"/>
        <v>OK</v>
      </c>
      <c r="AR233" s="168" t="str">
        <f t="shared" si="508"/>
        <v>OK</v>
      </c>
      <c r="AS233" s="231">
        <f t="shared" si="549"/>
        <v>223</v>
      </c>
      <c r="AT233" s="348" t="str">
        <f t="shared" si="534"/>
        <v>TOTAL MM SANO FARM</v>
      </c>
      <c r="AU233" s="349"/>
      <c r="AV233" s="349"/>
      <c r="AW233" s="383"/>
      <c r="AX233" s="384"/>
      <c r="AY233" s="385"/>
      <c r="AZ233" s="310"/>
      <c r="BA233" s="377"/>
      <c r="BB233" s="386">
        <f t="shared" si="490"/>
        <v>0</v>
      </c>
      <c r="BC233" s="387">
        <f t="shared" si="491"/>
        <v>0</v>
      </c>
    </row>
    <row r="234" spans="1:55" s="5" customFormat="1" ht="12.75">
      <c r="A234" s="41">
        <f t="shared" si="573"/>
        <v>224</v>
      </c>
      <c r="B234" s="411" t="str">
        <f t="shared" si="646"/>
        <v>NATALKA</v>
      </c>
      <c r="C234" s="48" t="s">
        <v>319</v>
      </c>
      <c r="D234" s="48">
        <v>59</v>
      </c>
      <c r="E234" s="49">
        <v>42643</v>
      </c>
      <c r="F234" s="50"/>
      <c r="G234" s="51">
        <v>15.3</v>
      </c>
      <c r="H234" s="61"/>
      <c r="I234" s="150"/>
      <c r="J234" s="150"/>
      <c r="K234" s="150"/>
      <c r="L234" s="150"/>
      <c r="M234" s="150"/>
      <c r="N234" s="151"/>
      <c r="O234" s="411" t="str">
        <f t="shared" si="511"/>
        <v>NATALKA</v>
      </c>
      <c r="P234" s="146">
        <f t="shared" si="653"/>
        <v>15.3</v>
      </c>
      <c r="Q234" s="581"/>
      <c r="R234" s="436">
        <f t="shared" si="654"/>
        <v>0</v>
      </c>
      <c r="S234" s="175"/>
      <c r="T234" s="177">
        <f t="shared" si="655"/>
        <v>15.3</v>
      </c>
      <c r="U234" s="178"/>
      <c r="V234" s="179"/>
      <c r="W234" s="437">
        <f t="shared" si="656"/>
        <v>15.3</v>
      </c>
      <c r="X234" s="168" t="str">
        <f t="shared" si="499"/>
        <v>OK</v>
      </c>
      <c r="Y234" s="224">
        <f t="shared" si="512"/>
        <v>15.3</v>
      </c>
      <c r="AA234" s="231"/>
      <c r="AB234" s="588" t="s">
        <v>319</v>
      </c>
      <c r="AC234" s="589"/>
      <c r="AD234" s="589"/>
      <c r="AE234" s="590"/>
      <c r="AF234" s="277"/>
      <c r="AG234" s="490">
        <f t="shared" si="657"/>
        <v>59</v>
      </c>
      <c r="AH234" s="491">
        <f t="shared" si="658"/>
        <v>42643</v>
      </c>
      <c r="AI234" s="492">
        <f t="shared" si="659"/>
        <v>15.3</v>
      </c>
      <c r="AJ234" s="493">
        <f t="shared" si="660"/>
        <v>15.3</v>
      </c>
      <c r="AK234" s="494">
        <f t="shared" si="661"/>
        <v>0</v>
      </c>
      <c r="AL234" s="495">
        <f t="shared" si="662"/>
        <v>0</v>
      </c>
      <c r="AM234" s="496">
        <f t="shared" si="586"/>
        <v>0</v>
      </c>
      <c r="AN234" s="497">
        <f>T234:T235</f>
        <v>15.3</v>
      </c>
      <c r="AO234" s="513">
        <f t="shared" si="587"/>
        <v>0</v>
      </c>
      <c r="AP234" s="514">
        <f t="shared" si="663"/>
        <v>15.3</v>
      </c>
      <c r="AQ234" s="168" t="str">
        <f t="shared" si="507"/>
        <v>OK</v>
      </c>
      <c r="AR234" s="168" t="str">
        <f t="shared" si="508"/>
        <v>OK</v>
      </c>
      <c r="AS234" s="231">
        <f t="shared" si="549"/>
        <v>224</v>
      </c>
      <c r="AT234" s="600" t="str">
        <f t="shared" si="534"/>
        <v>NATALKA</v>
      </c>
      <c r="AU234" s="601"/>
      <c r="AV234" s="601"/>
      <c r="AW234" s="601"/>
      <c r="AX234" s="609"/>
      <c r="AY234" s="395"/>
      <c r="AZ234" s="294">
        <f t="shared" si="664"/>
        <v>59</v>
      </c>
      <c r="BA234" s="529">
        <f t="shared" si="665"/>
        <v>42643</v>
      </c>
      <c r="BB234" s="530">
        <f t="shared" si="490"/>
        <v>0</v>
      </c>
      <c r="BC234" s="531">
        <f t="shared" si="491"/>
        <v>0</v>
      </c>
    </row>
    <row r="235" spans="1:55" s="5" customFormat="1" ht="12.75">
      <c r="A235" s="41">
        <f t="shared" si="573"/>
        <v>225</v>
      </c>
      <c r="B235" s="63" t="str">
        <f t="shared" si="646"/>
        <v>NATALKA</v>
      </c>
      <c r="C235" s="74"/>
      <c r="D235" s="104"/>
      <c r="E235" s="105"/>
      <c r="F235" s="106"/>
      <c r="G235" s="50"/>
      <c r="H235" s="50"/>
      <c r="I235" s="126"/>
      <c r="J235" s="128"/>
      <c r="K235" s="128"/>
      <c r="L235" s="128"/>
      <c r="M235" s="128"/>
      <c r="N235" s="129"/>
      <c r="O235" s="63" t="str">
        <f t="shared" si="511"/>
        <v>NATALKA</v>
      </c>
      <c r="P235" s="122">
        <f t="shared" si="653"/>
        <v>0</v>
      </c>
      <c r="Q235" s="161"/>
      <c r="R235" s="162">
        <f t="shared" si="654"/>
        <v>0</v>
      </c>
      <c r="S235" s="163"/>
      <c r="T235" s="164">
        <f t="shared" si="655"/>
        <v>0</v>
      </c>
      <c r="U235" s="165"/>
      <c r="V235" s="173"/>
      <c r="W235" s="167">
        <f t="shared" si="656"/>
        <v>0</v>
      </c>
      <c r="X235" s="168" t="str">
        <f t="shared" si="499"/>
        <v>OK</v>
      </c>
      <c r="Y235" s="224">
        <f t="shared" si="512"/>
        <v>0</v>
      </c>
      <c r="AA235" s="231"/>
      <c r="AB235" s="591" t="s">
        <v>319</v>
      </c>
      <c r="AC235" s="589"/>
      <c r="AD235" s="589"/>
      <c r="AE235" s="590"/>
      <c r="AF235" s="277"/>
      <c r="AG235" s="302">
        <f t="shared" si="657"/>
        <v>0</v>
      </c>
      <c r="AH235" s="303" t="str">
        <f t="shared" si="658"/>
        <v>0</v>
      </c>
      <c r="AI235" s="304">
        <f t="shared" si="659"/>
        <v>0</v>
      </c>
      <c r="AJ235" s="305">
        <f t="shared" si="660"/>
        <v>0</v>
      </c>
      <c r="AK235" s="306">
        <f t="shared" si="661"/>
        <v>0</v>
      </c>
      <c r="AL235" s="307">
        <f t="shared" si="662"/>
        <v>0</v>
      </c>
      <c r="AM235" s="308">
        <f t="shared" si="586"/>
        <v>0</v>
      </c>
      <c r="AN235" s="309">
        <f>T235:T235</f>
        <v>0</v>
      </c>
      <c r="AO235" s="338">
        <f t="shared" si="587"/>
        <v>0</v>
      </c>
      <c r="AP235" s="339">
        <f t="shared" si="663"/>
        <v>0</v>
      </c>
      <c r="AQ235" s="168" t="str">
        <f t="shared" si="507"/>
        <v>OK</v>
      </c>
      <c r="AR235" s="168" t="str">
        <f t="shared" si="508"/>
        <v>OK</v>
      </c>
      <c r="AS235" s="231">
        <f t="shared" si="549"/>
        <v>225</v>
      </c>
      <c r="AT235" s="602" t="str">
        <f t="shared" si="534"/>
        <v>NATALKA</v>
      </c>
      <c r="AU235" s="601"/>
      <c r="AV235" s="601"/>
      <c r="AW235" s="601"/>
      <c r="AX235" s="609"/>
      <c r="AY235" s="395"/>
      <c r="AZ235" s="302">
        <f t="shared" si="664"/>
        <v>0</v>
      </c>
      <c r="BA235" s="371" t="str">
        <f t="shared" si="665"/>
        <v>0</v>
      </c>
      <c r="BB235" s="372">
        <f t="shared" si="490"/>
        <v>0</v>
      </c>
      <c r="BC235" s="373">
        <f t="shared" si="491"/>
        <v>0</v>
      </c>
    </row>
    <row r="236" spans="1:55" s="6" customFormat="1" ht="13.5">
      <c r="A236" s="41">
        <f t="shared" si="573"/>
        <v>226</v>
      </c>
      <c r="B236" s="83" t="str">
        <f t="shared" si="646"/>
        <v>TOTAL NATALKA-IRAFARM</v>
      </c>
      <c r="C236" s="84"/>
      <c r="D236" s="85"/>
      <c r="E236" s="86"/>
      <c r="F236" s="87">
        <f aca="true" t="shared" si="669" ref="F236:N236">SUM(F234:F235)</f>
        <v>0</v>
      </c>
      <c r="G236" s="87">
        <f t="shared" si="669"/>
        <v>15.3</v>
      </c>
      <c r="H236" s="87">
        <f t="shared" si="669"/>
        <v>0</v>
      </c>
      <c r="I236" s="135">
        <f t="shared" si="669"/>
        <v>0</v>
      </c>
      <c r="J236" s="135">
        <f t="shared" si="669"/>
        <v>0</v>
      </c>
      <c r="K236" s="135">
        <f t="shared" si="669"/>
        <v>0</v>
      </c>
      <c r="L236" s="135">
        <f t="shared" si="669"/>
        <v>0</v>
      </c>
      <c r="M236" s="135">
        <f t="shared" si="669"/>
        <v>0</v>
      </c>
      <c r="N236" s="136">
        <f t="shared" si="669"/>
        <v>0</v>
      </c>
      <c r="O236" s="83" t="str">
        <f t="shared" si="511"/>
        <v>TOTAL NATALKA-IRAFARM</v>
      </c>
      <c r="P236" s="125">
        <f aca="true" t="shared" si="670" ref="P236:U236">SUM(P234:P235)</f>
        <v>15.3</v>
      </c>
      <c r="Q236" s="149">
        <f t="shared" si="670"/>
        <v>0</v>
      </c>
      <c r="R236" s="149">
        <f t="shared" si="670"/>
        <v>0</v>
      </c>
      <c r="S236" s="149">
        <f t="shared" si="670"/>
        <v>0</v>
      </c>
      <c r="T236" s="169">
        <f t="shared" si="670"/>
        <v>15.3</v>
      </c>
      <c r="U236" s="170">
        <f t="shared" si="670"/>
        <v>0</v>
      </c>
      <c r="V236" s="171"/>
      <c r="W236" s="172">
        <f>SUM(W234:W235)</f>
        <v>15.3</v>
      </c>
      <c r="X236" s="168" t="str">
        <f t="shared" si="499"/>
        <v>OK</v>
      </c>
      <c r="Y236" s="224">
        <f t="shared" si="512"/>
        <v>15.3</v>
      </c>
      <c r="AA236" s="231"/>
      <c r="AB236" s="592" t="s">
        <v>320</v>
      </c>
      <c r="AC236" s="593"/>
      <c r="AD236" s="593"/>
      <c r="AE236" s="594"/>
      <c r="AF236" s="281"/>
      <c r="AG236" s="316"/>
      <c r="AH236" s="317"/>
      <c r="AI236" s="318">
        <f aca="true" t="shared" si="671" ref="AI236:AL236">SUM(AI234:AI235)</f>
        <v>15.3</v>
      </c>
      <c r="AJ236" s="318">
        <f t="shared" si="671"/>
        <v>15.3</v>
      </c>
      <c r="AK236" s="318">
        <f t="shared" si="671"/>
        <v>0</v>
      </c>
      <c r="AL236" s="319">
        <f t="shared" si="671"/>
        <v>0</v>
      </c>
      <c r="AM236" s="320">
        <f t="shared" si="586"/>
        <v>0</v>
      </c>
      <c r="AN236" s="321">
        <f>T236:T241</f>
        <v>15.3</v>
      </c>
      <c r="AO236" s="346">
        <f t="shared" si="587"/>
        <v>0</v>
      </c>
      <c r="AP236" s="347">
        <f>SUM(AP234:AP235)</f>
        <v>15.3</v>
      </c>
      <c r="AQ236" s="168" t="str">
        <f t="shared" si="507"/>
        <v>OK</v>
      </c>
      <c r="AR236" s="168" t="str">
        <f t="shared" si="508"/>
        <v>OK</v>
      </c>
      <c r="AS236" s="231">
        <f t="shared" si="549"/>
        <v>226</v>
      </c>
      <c r="AT236" s="603" t="str">
        <f t="shared" si="534"/>
        <v>TOTAL NATALKA-IRAFARM</v>
      </c>
      <c r="AU236" s="604"/>
      <c r="AV236" s="604"/>
      <c r="AW236" s="604"/>
      <c r="AX236" s="610"/>
      <c r="AY236" s="611"/>
      <c r="AZ236" s="310"/>
      <c r="BA236" s="377"/>
      <c r="BB236" s="386">
        <f t="shared" si="490"/>
        <v>0</v>
      </c>
      <c r="BC236" s="387">
        <f t="shared" si="491"/>
        <v>0</v>
      </c>
    </row>
    <row r="237" spans="1:55" s="5" customFormat="1" ht="12.75">
      <c r="A237" s="41">
        <f t="shared" si="573"/>
        <v>227</v>
      </c>
      <c r="B237" s="411" t="str">
        <f t="shared" si="646"/>
        <v>NETLINE DESIGN CORIOENI</v>
      </c>
      <c r="C237" s="48" t="s">
        <v>321</v>
      </c>
      <c r="D237" s="48">
        <v>54</v>
      </c>
      <c r="E237" s="49">
        <v>42643</v>
      </c>
      <c r="F237" s="50"/>
      <c r="G237" s="51">
        <v>187.87</v>
      </c>
      <c r="H237" s="61"/>
      <c r="I237" s="150"/>
      <c r="J237" s="150"/>
      <c r="K237" s="150"/>
      <c r="L237" s="150"/>
      <c r="M237" s="150"/>
      <c r="N237" s="151"/>
      <c r="O237" s="411" t="str">
        <f t="shared" si="511"/>
        <v>NETLINE DESIGN CORIOENI</v>
      </c>
      <c r="P237" s="146">
        <f aca="true" t="shared" si="672" ref="P237:P241">SUM(F237:N237)</f>
        <v>187.87</v>
      </c>
      <c r="Q237" s="581"/>
      <c r="R237" s="436">
        <f aca="true" t="shared" si="673" ref="R237:R241">IF(P237-Q237-S237&gt;Y237,P237-Q237-S237-Y237,0)</f>
        <v>0</v>
      </c>
      <c r="S237" s="175"/>
      <c r="T237" s="177">
        <f aca="true" t="shared" si="674" ref="T237:T241">W237-U237</f>
        <v>187.87</v>
      </c>
      <c r="U237" s="178"/>
      <c r="V237" s="179"/>
      <c r="W237" s="437">
        <f aca="true" t="shared" si="675" ref="W237:W241">P237-Q237-R237-S237</f>
        <v>187.87</v>
      </c>
      <c r="X237" s="168" t="str">
        <f t="shared" si="499"/>
        <v>OK</v>
      </c>
      <c r="Y237" s="224">
        <f t="shared" si="512"/>
        <v>187.87</v>
      </c>
      <c r="AA237" s="231"/>
      <c r="AB237" s="588" t="s">
        <v>322</v>
      </c>
      <c r="AC237" s="589"/>
      <c r="AD237" s="589"/>
      <c r="AE237" s="590"/>
      <c r="AF237" s="277"/>
      <c r="AG237" s="490">
        <f aca="true" t="shared" si="676" ref="AG237:AG241">D237</f>
        <v>54</v>
      </c>
      <c r="AH237" s="491">
        <f aca="true" t="shared" si="677" ref="AH237:AH241">IF(E237=0,"0",E237)</f>
        <v>42643</v>
      </c>
      <c r="AI237" s="492">
        <f aca="true" t="shared" si="678" ref="AI237:AI241">P237</f>
        <v>187.87</v>
      </c>
      <c r="AJ237" s="493">
        <f aca="true" t="shared" si="679" ref="AJ237:AJ241">AI237-AK237</f>
        <v>187.87</v>
      </c>
      <c r="AK237" s="494">
        <f aca="true" t="shared" si="680" ref="AK237:AK241">S237</f>
        <v>0</v>
      </c>
      <c r="AL237" s="495">
        <f aca="true" t="shared" si="681" ref="AL237:AL241">Q237+R237</f>
        <v>0</v>
      </c>
      <c r="AM237" s="496">
        <f t="shared" si="586"/>
        <v>0</v>
      </c>
      <c r="AN237" s="497">
        <f>T237:T238</f>
        <v>187.87</v>
      </c>
      <c r="AO237" s="513">
        <f t="shared" si="587"/>
        <v>0</v>
      </c>
      <c r="AP237" s="514">
        <f aca="true" t="shared" si="682" ref="AP237:AP241">AJ237-AL237</f>
        <v>187.87</v>
      </c>
      <c r="AQ237" s="168" t="str">
        <f t="shared" si="507"/>
        <v>OK</v>
      </c>
      <c r="AR237" s="168" t="str">
        <f t="shared" si="508"/>
        <v>OK</v>
      </c>
      <c r="AS237" s="231">
        <f t="shared" si="549"/>
        <v>227</v>
      </c>
      <c r="AT237" s="600" t="str">
        <f aca="true" t="shared" si="683" ref="AT237:AT284">AB237</f>
        <v>NETLINE DESIGN CORIOENI</v>
      </c>
      <c r="AU237" s="601"/>
      <c r="AV237" s="601"/>
      <c r="AW237" s="601"/>
      <c r="AX237" s="609"/>
      <c r="AY237" s="395"/>
      <c r="AZ237" s="294">
        <f aca="true" t="shared" si="684" ref="AZ237:AZ241">D237</f>
        <v>54</v>
      </c>
      <c r="BA237" s="529">
        <f aca="true" t="shared" si="685" ref="BA237:BA241">IF(E237=0,"0",E237)</f>
        <v>42643</v>
      </c>
      <c r="BB237" s="530">
        <f t="shared" si="490"/>
        <v>0</v>
      </c>
      <c r="BC237" s="531">
        <f t="shared" si="491"/>
        <v>0</v>
      </c>
    </row>
    <row r="238" spans="1:55" s="5" customFormat="1" ht="12.75">
      <c r="A238" s="41">
        <f t="shared" si="573"/>
        <v>228</v>
      </c>
      <c r="B238" s="63" t="str">
        <f t="shared" si="646"/>
        <v>NETLINE DESIGN GARDANI</v>
      </c>
      <c r="C238" s="48" t="s">
        <v>321</v>
      </c>
      <c r="D238" s="48">
        <v>57</v>
      </c>
      <c r="E238" s="49">
        <v>42643</v>
      </c>
      <c r="F238" s="50"/>
      <c r="G238" s="51">
        <v>553.91</v>
      </c>
      <c r="H238" s="50"/>
      <c r="I238" s="126"/>
      <c r="J238" s="128"/>
      <c r="K238" s="128"/>
      <c r="L238" s="128"/>
      <c r="M238" s="128"/>
      <c r="N238" s="129"/>
      <c r="O238" s="63" t="str">
        <f t="shared" si="511"/>
        <v>NETLINE DESIGN GARDANI</v>
      </c>
      <c r="P238" s="122">
        <f t="shared" si="672"/>
        <v>553.91</v>
      </c>
      <c r="Q238" s="161"/>
      <c r="R238" s="162">
        <f t="shared" si="673"/>
        <v>0</v>
      </c>
      <c r="S238" s="163"/>
      <c r="T238" s="164">
        <f t="shared" si="674"/>
        <v>553.91</v>
      </c>
      <c r="U238" s="165"/>
      <c r="V238" s="173"/>
      <c r="W238" s="167">
        <f t="shared" si="675"/>
        <v>553.91</v>
      </c>
      <c r="X238" s="168" t="str">
        <f t="shared" si="499"/>
        <v>OK</v>
      </c>
      <c r="Y238" s="224">
        <f t="shared" si="512"/>
        <v>553.91</v>
      </c>
      <c r="AA238" s="231"/>
      <c r="AB238" s="591" t="s">
        <v>323</v>
      </c>
      <c r="AC238" s="589"/>
      <c r="AD238" s="589"/>
      <c r="AE238" s="590"/>
      <c r="AF238" s="277"/>
      <c r="AG238" s="302">
        <f t="shared" si="676"/>
        <v>57</v>
      </c>
      <c r="AH238" s="303">
        <f t="shared" si="677"/>
        <v>42643</v>
      </c>
      <c r="AI238" s="304">
        <f t="shared" si="678"/>
        <v>553.91</v>
      </c>
      <c r="AJ238" s="305">
        <f t="shared" si="679"/>
        <v>553.91</v>
      </c>
      <c r="AK238" s="306">
        <f t="shared" si="680"/>
        <v>0</v>
      </c>
      <c r="AL238" s="307">
        <f t="shared" si="681"/>
        <v>0</v>
      </c>
      <c r="AM238" s="308">
        <f t="shared" si="586"/>
        <v>0</v>
      </c>
      <c r="AN238" s="309">
        <f>T238:T238</f>
        <v>553.91</v>
      </c>
      <c r="AO238" s="338">
        <f t="shared" si="587"/>
        <v>0</v>
      </c>
      <c r="AP238" s="339">
        <f t="shared" si="682"/>
        <v>553.91</v>
      </c>
      <c r="AQ238" s="168" t="str">
        <f t="shared" si="507"/>
        <v>OK</v>
      </c>
      <c r="AR238" s="168" t="str">
        <f t="shared" si="508"/>
        <v>OK</v>
      </c>
      <c r="AS238" s="231">
        <f t="shared" si="549"/>
        <v>228</v>
      </c>
      <c r="AT238" s="602" t="str">
        <f t="shared" si="683"/>
        <v>NETLINE DESIGN GARDANI</v>
      </c>
      <c r="AU238" s="601"/>
      <c r="AV238" s="601"/>
      <c r="AW238" s="601"/>
      <c r="AX238" s="609"/>
      <c r="AY238" s="395"/>
      <c r="AZ238" s="302">
        <f t="shared" si="684"/>
        <v>57</v>
      </c>
      <c r="BA238" s="371">
        <f t="shared" si="685"/>
        <v>42643</v>
      </c>
      <c r="BB238" s="372">
        <f t="shared" si="490"/>
        <v>0</v>
      </c>
      <c r="BC238" s="373">
        <f t="shared" si="491"/>
        <v>0</v>
      </c>
    </row>
    <row r="239" spans="1:55" s="6" customFormat="1" ht="13.5">
      <c r="A239" s="41">
        <f t="shared" si="573"/>
        <v>229</v>
      </c>
      <c r="B239" s="83" t="str">
        <f t="shared" si="646"/>
        <v>TOTAL NETLINE DESIGN</v>
      </c>
      <c r="C239" s="84"/>
      <c r="D239" s="85"/>
      <c r="E239" s="86"/>
      <c r="F239" s="87">
        <f aca="true" t="shared" si="686" ref="F239:U239">SUM(F237:F238)</f>
        <v>0</v>
      </c>
      <c r="G239" s="87">
        <f t="shared" si="686"/>
        <v>741.78</v>
      </c>
      <c r="H239" s="87">
        <f t="shared" si="686"/>
        <v>0</v>
      </c>
      <c r="I239" s="135">
        <f t="shared" si="686"/>
        <v>0</v>
      </c>
      <c r="J239" s="135">
        <f t="shared" si="686"/>
        <v>0</v>
      </c>
      <c r="K239" s="135">
        <f t="shared" si="686"/>
        <v>0</v>
      </c>
      <c r="L239" s="135">
        <f t="shared" si="686"/>
        <v>0</v>
      </c>
      <c r="M239" s="135">
        <f t="shared" si="686"/>
        <v>0</v>
      </c>
      <c r="N239" s="136">
        <f t="shared" si="686"/>
        <v>0</v>
      </c>
      <c r="O239" s="83" t="str">
        <f t="shared" si="511"/>
        <v>TOTAL NETLINE DESIGN</v>
      </c>
      <c r="P239" s="125">
        <f t="shared" si="686"/>
        <v>741.78</v>
      </c>
      <c r="Q239" s="149">
        <f t="shared" si="686"/>
        <v>0</v>
      </c>
      <c r="R239" s="149">
        <f t="shared" si="686"/>
        <v>0</v>
      </c>
      <c r="S239" s="149">
        <f t="shared" si="686"/>
        <v>0</v>
      </c>
      <c r="T239" s="169">
        <f t="shared" si="686"/>
        <v>741.78</v>
      </c>
      <c r="U239" s="170">
        <f t="shared" si="686"/>
        <v>0</v>
      </c>
      <c r="V239" s="171"/>
      <c r="W239" s="172">
        <f>SUM(W237:W238)</f>
        <v>741.78</v>
      </c>
      <c r="X239" s="168" t="str">
        <f t="shared" si="499"/>
        <v>OK</v>
      </c>
      <c r="Y239" s="224">
        <f aca="true" t="shared" si="687" ref="Y239:Y270">P239</f>
        <v>741.78</v>
      </c>
      <c r="AA239" s="231"/>
      <c r="AB239" s="592" t="s">
        <v>324</v>
      </c>
      <c r="AC239" s="593"/>
      <c r="AD239" s="593"/>
      <c r="AE239" s="594"/>
      <c r="AF239" s="281"/>
      <c r="AG239" s="316"/>
      <c r="AH239" s="317"/>
      <c r="AI239" s="318">
        <f aca="true" t="shared" si="688" ref="AI239:AL239">SUM(AI237:AI238)</f>
        <v>741.78</v>
      </c>
      <c r="AJ239" s="318">
        <f t="shared" si="688"/>
        <v>741.78</v>
      </c>
      <c r="AK239" s="318">
        <f t="shared" si="688"/>
        <v>0</v>
      </c>
      <c r="AL239" s="319">
        <f t="shared" si="688"/>
        <v>0</v>
      </c>
      <c r="AM239" s="320">
        <f t="shared" si="586"/>
        <v>0</v>
      </c>
      <c r="AN239" s="321">
        <f>T239:T244</f>
        <v>741.78</v>
      </c>
      <c r="AO239" s="346">
        <f t="shared" si="587"/>
        <v>0</v>
      </c>
      <c r="AP239" s="347">
        <f>SUM(AP237:AP238)</f>
        <v>741.78</v>
      </c>
      <c r="AQ239" s="168" t="str">
        <f t="shared" si="507"/>
        <v>OK</v>
      </c>
      <c r="AR239" s="168" t="str">
        <f t="shared" si="508"/>
        <v>OK</v>
      </c>
      <c r="AS239" s="231">
        <f t="shared" si="549"/>
        <v>229</v>
      </c>
      <c r="AT239" s="603" t="str">
        <f t="shared" si="683"/>
        <v>TOTAL NETLINE DESIGN</v>
      </c>
      <c r="AU239" s="604"/>
      <c r="AV239" s="604"/>
      <c r="AW239" s="604"/>
      <c r="AX239" s="610"/>
      <c r="AY239" s="611"/>
      <c r="AZ239" s="310"/>
      <c r="BA239" s="377"/>
      <c r="BB239" s="386">
        <f t="shared" si="490"/>
        <v>0</v>
      </c>
      <c r="BC239" s="387">
        <f t="shared" si="491"/>
        <v>0</v>
      </c>
    </row>
    <row r="240" spans="1:55" s="5" customFormat="1" ht="12.75">
      <c r="A240" s="41">
        <f t="shared" si="573"/>
        <v>230</v>
      </c>
      <c r="B240" s="411" t="str">
        <f t="shared" si="646"/>
        <v>NEW ALECRISPHARM</v>
      </c>
      <c r="C240" s="48" t="s">
        <v>325</v>
      </c>
      <c r="D240" s="48">
        <v>121</v>
      </c>
      <c r="E240" s="49">
        <v>42643</v>
      </c>
      <c r="F240" s="50"/>
      <c r="G240" s="51">
        <v>184.59</v>
      </c>
      <c r="H240" s="61"/>
      <c r="I240" s="150"/>
      <c r="J240" s="150"/>
      <c r="K240" s="150"/>
      <c r="L240" s="150"/>
      <c r="M240" s="150"/>
      <c r="N240" s="151"/>
      <c r="O240" s="411" t="str">
        <f t="shared" si="511"/>
        <v>NEW ALECRISPHARM</v>
      </c>
      <c r="P240" s="146">
        <f t="shared" si="672"/>
        <v>184.59</v>
      </c>
      <c r="Q240" s="581"/>
      <c r="R240" s="436">
        <f t="shared" si="673"/>
        <v>0</v>
      </c>
      <c r="S240" s="175"/>
      <c r="T240" s="177">
        <f t="shared" si="674"/>
        <v>184.59</v>
      </c>
      <c r="U240" s="178"/>
      <c r="V240" s="179"/>
      <c r="W240" s="437">
        <f t="shared" si="675"/>
        <v>184.59</v>
      </c>
      <c r="X240" s="168" t="str">
        <f t="shared" si="499"/>
        <v>OK</v>
      </c>
      <c r="Y240" s="224">
        <f t="shared" si="687"/>
        <v>184.59</v>
      </c>
      <c r="AA240" s="231"/>
      <c r="AB240" s="595" t="s">
        <v>326</v>
      </c>
      <c r="AC240" s="589"/>
      <c r="AD240" s="589"/>
      <c r="AE240" s="590"/>
      <c r="AF240" s="277"/>
      <c r="AG240" s="490">
        <f t="shared" si="676"/>
        <v>121</v>
      </c>
      <c r="AH240" s="491">
        <f t="shared" si="677"/>
        <v>42643</v>
      </c>
      <c r="AI240" s="492">
        <f t="shared" si="678"/>
        <v>184.59</v>
      </c>
      <c r="AJ240" s="493">
        <f t="shared" si="679"/>
        <v>184.59</v>
      </c>
      <c r="AK240" s="494">
        <f t="shared" si="680"/>
        <v>0</v>
      </c>
      <c r="AL240" s="495">
        <f t="shared" si="681"/>
        <v>0</v>
      </c>
      <c r="AM240" s="496">
        <f t="shared" si="586"/>
        <v>0</v>
      </c>
      <c r="AN240" s="497">
        <f>T240:T241</f>
        <v>184.59</v>
      </c>
      <c r="AO240" s="513">
        <f t="shared" si="587"/>
        <v>0</v>
      </c>
      <c r="AP240" s="514">
        <f t="shared" si="682"/>
        <v>184.59</v>
      </c>
      <c r="AQ240" s="168" t="str">
        <f t="shared" si="507"/>
        <v>OK</v>
      </c>
      <c r="AR240" s="168" t="str">
        <f t="shared" si="508"/>
        <v>OK</v>
      </c>
      <c r="AS240" s="231">
        <f t="shared" si="549"/>
        <v>230</v>
      </c>
      <c r="AT240" s="600" t="str">
        <f t="shared" si="683"/>
        <v>NEW ALECRISPHARM</v>
      </c>
      <c r="AU240" s="601"/>
      <c r="AV240" s="601"/>
      <c r="AW240" s="601"/>
      <c r="AX240" s="609"/>
      <c r="AY240" s="395"/>
      <c r="AZ240" s="294">
        <f t="shared" si="684"/>
        <v>121</v>
      </c>
      <c r="BA240" s="529">
        <f t="shared" si="685"/>
        <v>42643</v>
      </c>
      <c r="BB240" s="530">
        <f t="shared" si="490"/>
        <v>0</v>
      </c>
      <c r="BC240" s="531">
        <f t="shared" si="491"/>
        <v>0</v>
      </c>
    </row>
    <row r="241" spans="1:55" s="5" customFormat="1" ht="12.75">
      <c r="A241" s="41">
        <f t="shared" si="573"/>
        <v>231</v>
      </c>
      <c r="B241" s="63" t="str">
        <f t="shared" si="646"/>
        <v>NEW ALECRISPHARM</v>
      </c>
      <c r="C241" s="74"/>
      <c r="D241" s="104"/>
      <c r="E241" s="105"/>
      <c r="F241" s="106"/>
      <c r="G241" s="50"/>
      <c r="H241" s="50"/>
      <c r="I241" s="126"/>
      <c r="J241" s="128"/>
      <c r="K241" s="128"/>
      <c r="L241" s="128"/>
      <c r="M241" s="128"/>
      <c r="N241" s="129"/>
      <c r="O241" s="63" t="str">
        <f t="shared" si="511"/>
        <v>NEW ALECRISPHARM</v>
      </c>
      <c r="P241" s="122">
        <f t="shared" si="672"/>
        <v>0</v>
      </c>
      <c r="Q241" s="161"/>
      <c r="R241" s="162">
        <f t="shared" si="673"/>
        <v>0</v>
      </c>
      <c r="S241" s="163"/>
      <c r="T241" s="164">
        <f t="shared" si="674"/>
        <v>0</v>
      </c>
      <c r="U241" s="165"/>
      <c r="V241" s="173"/>
      <c r="W241" s="167">
        <f t="shared" si="675"/>
        <v>0</v>
      </c>
      <c r="X241" s="168" t="str">
        <f t="shared" si="499"/>
        <v>OK</v>
      </c>
      <c r="Y241" s="224">
        <f t="shared" si="687"/>
        <v>0</v>
      </c>
      <c r="AA241" s="231"/>
      <c r="AB241" s="595" t="s">
        <v>326</v>
      </c>
      <c r="AC241" s="589"/>
      <c r="AD241" s="589"/>
      <c r="AE241" s="590"/>
      <c r="AF241" s="277"/>
      <c r="AG241" s="302">
        <f t="shared" si="676"/>
        <v>0</v>
      </c>
      <c r="AH241" s="303" t="str">
        <f t="shared" si="677"/>
        <v>0</v>
      </c>
      <c r="AI241" s="304">
        <f t="shared" si="678"/>
        <v>0</v>
      </c>
      <c r="AJ241" s="305">
        <f t="shared" si="679"/>
        <v>0</v>
      </c>
      <c r="AK241" s="306">
        <f t="shared" si="680"/>
        <v>0</v>
      </c>
      <c r="AL241" s="307">
        <f t="shared" si="681"/>
        <v>0</v>
      </c>
      <c r="AM241" s="308">
        <f t="shared" si="586"/>
        <v>0</v>
      </c>
      <c r="AN241" s="309">
        <f>T241:T241</f>
        <v>0</v>
      </c>
      <c r="AO241" s="338">
        <f t="shared" si="587"/>
        <v>0</v>
      </c>
      <c r="AP241" s="339">
        <f t="shared" si="682"/>
        <v>0</v>
      </c>
      <c r="AQ241" s="168" t="str">
        <f t="shared" si="507"/>
        <v>OK</v>
      </c>
      <c r="AR241" s="168" t="str">
        <f t="shared" si="508"/>
        <v>OK</v>
      </c>
      <c r="AS241" s="231">
        <f t="shared" si="549"/>
        <v>231</v>
      </c>
      <c r="AT241" s="602" t="str">
        <f t="shared" si="683"/>
        <v>NEW ALECRISPHARM</v>
      </c>
      <c r="AU241" s="601"/>
      <c r="AV241" s="601"/>
      <c r="AW241" s="601"/>
      <c r="AX241" s="609"/>
      <c r="AY241" s="395"/>
      <c r="AZ241" s="302">
        <f t="shared" si="684"/>
        <v>0</v>
      </c>
      <c r="BA241" s="371" t="str">
        <f t="shared" si="685"/>
        <v>0</v>
      </c>
      <c r="BB241" s="372">
        <f t="shared" si="490"/>
        <v>0</v>
      </c>
      <c r="BC241" s="373">
        <f t="shared" si="491"/>
        <v>0</v>
      </c>
    </row>
    <row r="242" spans="1:55" s="6" customFormat="1" ht="13.5">
      <c r="A242" s="41">
        <f t="shared" si="573"/>
        <v>232</v>
      </c>
      <c r="B242" s="53" t="str">
        <f t="shared" si="646"/>
        <v>TOTAL NEW ALECRISPHARM</v>
      </c>
      <c r="C242" s="398"/>
      <c r="D242" s="55"/>
      <c r="E242" s="56"/>
      <c r="F242" s="100">
        <f aca="true" t="shared" si="689" ref="F242:U242">SUM(F240:F241)</f>
        <v>0</v>
      </c>
      <c r="G242" s="100">
        <f t="shared" si="689"/>
        <v>184.59</v>
      </c>
      <c r="H242" s="100">
        <f t="shared" si="689"/>
        <v>0</v>
      </c>
      <c r="I242" s="147">
        <f t="shared" si="689"/>
        <v>0</v>
      </c>
      <c r="J242" s="147">
        <f t="shared" si="689"/>
        <v>0</v>
      </c>
      <c r="K242" s="147">
        <f t="shared" si="689"/>
        <v>0</v>
      </c>
      <c r="L242" s="147">
        <f t="shared" si="689"/>
        <v>0</v>
      </c>
      <c r="M242" s="147">
        <f t="shared" si="689"/>
        <v>0</v>
      </c>
      <c r="N242" s="148">
        <f t="shared" si="689"/>
        <v>0</v>
      </c>
      <c r="O242" s="53" t="str">
        <f t="shared" si="511"/>
        <v>TOTAL NEW ALECRISPHARM</v>
      </c>
      <c r="P242" s="418">
        <f t="shared" si="689"/>
        <v>184.59</v>
      </c>
      <c r="Q242" s="141">
        <f t="shared" si="689"/>
        <v>0</v>
      </c>
      <c r="R242" s="141">
        <f t="shared" si="689"/>
        <v>0</v>
      </c>
      <c r="S242" s="141">
        <f t="shared" si="689"/>
        <v>0</v>
      </c>
      <c r="T242" s="181">
        <f t="shared" si="689"/>
        <v>184.59</v>
      </c>
      <c r="U242" s="182">
        <f t="shared" si="689"/>
        <v>0</v>
      </c>
      <c r="V242" s="183"/>
      <c r="W242" s="184">
        <f>SUM(W240:W241)</f>
        <v>184.59</v>
      </c>
      <c r="X242" s="583" t="str">
        <f t="shared" si="499"/>
        <v>OK</v>
      </c>
      <c r="Y242" s="596">
        <f t="shared" si="687"/>
        <v>184.59</v>
      </c>
      <c r="Z242" s="597"/>
      <c r="AA242" s="598"/>
      <c r="AB242" s="599" t="s">
        <v>327</v>
      </c>
      <c r="AC242" s="279"/>
      <c r="AD242" s="279"/>
      <c r="AE242" s="280"/>
      <c r="AF242" s="281"/>
      <c r="AG242" s="310"/>
      <c r="AH242" s="311"/>
      <c r="AI242" s="312">
        <f aca="true" t="shared" si="690" ref="AI242:AL242">SUM(AI240:AI241)</f>
        <v>184.59</v>
      </c>
      <c r="AJ242" s="312">
        <f t="shared" si="690"/>
        <v>184.59</v>
      </c>
      <c r="AK242" s="312">
        <f t="shared" si="690"/>
        <v>0</v>
      </c>
      <c r="AL242" s="313">
        <f t="shared" si="690"/>
        <v>0</v>
      </c>
      <c r="AM242" s="314">
        <f t="shared" si="586"/>
        <v>0</v>
      </c>
      <c r="AN242" s="315">
        <f>T242:T249</f>
        <v>184.59</v>
      </c>
      <c r="AO242" s="340">
        <f t="shared" si="587"/>
        <v>0</v>
      </c>
      <c r="AP242" s="341">
        <f>SUM(AP240:AP241)</f>
        <v>184.59</v>
      </c>
      <c r="AQ242" s="583" t="str">
        <f t="shared" si="507"/>
        <v>OK</v>
      </c>
      <c r="AR242" s="583" t="str">
        <f t="shared" si="508"/>
        <v>OK</v>
      </c>
      <c r="AS242" s="598">
        <f t="shared" si="549"/>
        <v>232</v>
      </c>
      <c r="AT242" s="603" t="str">
        <f t="shared" si="683"/>
        <v>TOTAL NEW ALECRISPHARM</v>
      </c>
      <c r="AU242" s="604"/>
      <c r="AV242" s="604"/>
      <c r="AW242" s="604"/>
      <c r="AX242" s="610"/>
      <c r="AY242" s="611"/>
      <c r="AZ242" s="310"/>
      <c r="BA242" s="377"/>
      <c r="BB242" s="378">
        <f t="shared" si="490"/>
        <v>0</v>
      </c>
      <c r="BC242" s="379">
        <f t="shared" si="491"/>
        <v>0</v>
      </c>
    </row>
    <row r="243" spans="1:55" s="5" customFormat="1" ht="12.75">
      <c r="A243" s="41">
        <f t="shared" si="573"/>
        <v>233</v>
      </c>
      <c r="B243" s="546" t="str">
        <f t="shared" si="646"/>
        <v>NORDPHARM 1IULIU MANIU</v>
      </c>
      <c r="C243" s="78" t="s">
        <v>328</v>
      </c>
      <c r="D243" s="78">
        <v>255</v>
      </c>
      <c r="E243" s="79">
        <v>42643</v>
      </c>
      <c r="F243" s="80">
        <v>386.54</v>
      </c>
      <c r="G243" s="81">
        <v>4609.2</v>
      </c>
      <c r="H243" s="82">
        <v>830.05</v>
      </c>
      <c r="I243" s="574"/>
      <c r="J243" s="82"/>
      <c r="K243" s="82"/>
      <c r="L243" s="82"/>
      <c r="M243" s="82"/>
      <c r="N243" s="575"/>
      <c r="O243" s="88" t="str">
        <f t="shared" si="511"/>
        <v>NORDPHARM 1IULIU MANIU</v>
      </c>
      <c r="P243" s="146">
        <f aca="true" t="shared" si="691" ref="P243:P248">SUM(F243:N243)</f>
        <v>5825.79</v>
      </c>
      <c r="Q243" s="424"/>
      <c r="R243" s="176">
        <f aca="true" t="shared" si="692" ref="R243:R248">IF(P243-Q243-S243&gt;Y243,P243-Q243-S243-Y243,0)</f>
        <v>0</v>
      </c>
      <c r="S243" s="175"/>
      <c r="T243" s="177">
        <f aca="true" t="shared" si="693" ref="T243:T248">W243-U243</f>
        <v>5825.79</v>
      </c>
      <c r="U243" s="178"/>
      <c r="V243" s="179"/>
      <c r="W243" s="180">
        <f aca="true" t="shared" si="694" ref="W243:W248">P243-Q243-R243-S243</f>
        <v>5825.79</v>
      </c>
      <c r="X243" s="168" t="str">
        <f t="shared" si="499"/>
        <v>OK</v>
      </c>
      <c r="Y243" s="224">
        <f t="shared" si="687"/>
        <v>5825.79</v>
      </c>
      <c r="AA243" s="231"/>
      <c r="AB243" s="595" t="s">
        <v>329</v>
      </c>
      <c r="AC243" s="589"/>
      <c r="AD243" s="589"/>
      <c r="AE243" s="590"/>
      <c r="AF243" s="277"/>
      <c r="AG243" s="302">
        <f aca="true" t="shared" si="695" ref="AG243:AG248">D243</f>
        <v>255</v>
      </c>
      <c r="AH243" s="303">
        <f aca="true" t="shared" si="696" ref="AH243:AH248">IF(E243=0,"0",E243)</f>
        <v>42643</v>
      </c>
      <c r="AI243" s="304">
        <f aca="true" t="shared" si="697" ref="AI243:AI248">P243</f>
        <v>5825.79</v>
      </c>
      <c r="AJ243" s="305">
        <f aca="true" t="shared" si="698" ref="AJ243:AJ248">AI243-AK243</f>
        <v>5825.79</v>
      </c>
      <c r="AK243" s="306">
        <f aca="true" t="shared" si="699" ref="AK243:AK248">S243</f>
        <v>0</v>
      </c>
      <c r="AL243" s="307">
        <f aca="true" t="shared" si="700" ref="AL243:AL248">Q243+R243</f>
        <v>0</v>
      </c>
      <c r="AM243" s="308">
        <f t="shared" si="586"/>
        <v>0</v>
      </c>
      <c r="AN243" s="309">
        <f aca="true" t="shared" si="701" ref="AN243:AN249">T243:T243</f>
        <v>5825.79</v>
      </c>
      <c r="AO243" s="338">
        <f t="shared" si="587"/>
        <v>0</v>
      </c>
      <c r="AP243" s="339">
        <f aca="true" t="shared" si="702" ref="AP243:AP248">AJ243-AL243</f>
        <v>5825.79</v>
      </c>
      <c r="AQ243" s="168" t="str">
        <f t="shared" si="507"/>
        <v>OK</v>
      </c>
      <c r="AR243" s="168" t="str">
        <f t="shared" si="508"/>
        <v>OK</v>
      </c>
      <c r="AS243" s="231">
        <f t="shared" si="549"/>
        <v>233</v>
      </c>
      <c r="AT243" s="605" t="str">
        <f t="shared" si="683"/>
        <v>NORDPHARM 1IULIU MANIU</v>
      </c>
      <c r="AU243" s="606"/>
      <c r="AV243" s="606"/>
      <c r="AW243" s="606"/>
      <c r="AX243" s="612"/>
      <c r="AY243" s="572"/>
      <c r="AZ243" s="294">
        <f aca="true" t="shared" si="703" ref="AZ243:AZ248">D243</f>
        <v>255</v>
      </c>
      <c r="BA243" s="529">
        <f aca="true" t="shared" si="704" ref="BA243:BA248">IF(E243=0,"0",E243)</f>
        <v>42643</v>
      </c>
      <c r="BB243" s="530">
        <f t="shared" si="490"/>
        <v>0</v>
      </c>
      <c r="BC243" s="531">
        <f t="shared" si="491"/>
        <v>0</v>
      </c>
    </row>
    <row r="244" spans="1:55" s="5" customFormat="1" ht="12.75">
      <c r="A244" s="41">
        <f t="shared" si="573"/>
        <v>234</v>
      </c>
      <c r="B244" s="402" t="str">
        <f t="shared" si="646"/>
        <v>NORDPHARM 2 VASILE LUCACIU</v>
      </c>
      <c r="C244" s="48" t="s">
        <v>330</v>
      </c>
      <c r="D244" s="48">
        <v>893</v>
      </c>
      <c r="E244" s="49">
        <v>42643</v>
      </c>
      <c r="F244" s="50"/>
      <c r="G244" s="51">
        <v>2117.66</v>
      </c>
      <c r="H244" s="52">
        <v>615.04</v>
      </c>
      <c r="I244" s="52"/>
      <c r="J244" s="52"/>
      <c r="K244" s="52"/>
      <c r="L244" s="52"/>
      <c r="M244" s="52"/>
      <c r="N244" s="576"/>
      <c r="O244" s="63" t="str">
        <f t="shared" si="511"/>
        <v>NORDPHARM 2 VASILE LUCACIU</v>
      </c>
      <c r="P244" s="122">
        <f t="shared" si="691"/>
        <v>2732.7</v>
      </c>
      <c r="Q244" s="161"/>
      <c r="R244" s="162">
        <f t="shared" si="692"/>
        <v>0</v>
      </c>
      <c r="S244" s="163"/>
      <c r="T244" s="164">
        <f t="shared" si="693"/>
        <v>2732.7</v>
      </c>
      <c r="U244" s="165"/>
      <c r="V244" s="173"/>
      <c r="W244" s="167">
        <f t="shared" si="694"/>
        <v>2732.7</v>
      </c>
      <c r="X244" s="168" t="str">
        <f t="shared" si="499"/>
        <v>OK</v>
      </c>
      <c r="Y244" s="224">
        <f t="shared" si="687"/>
        <v>2732.7</v>
      </c>
      <c r="AA244" s="231"/>
      <c r="AB244" s="595" t="s">
        <v>331</v>
      </c>
      <c r="AC244" s="589"/>
      <c r="AD244" s="589"/>
      <c r="AE244" s="590"/>
      <c r="AF244" s="277"/>
      <c r="AG244" s="302">
        <f t="shared" si="695"/>
        <v>893</v>
      </c>
      <c r="AH244" s="303">
        <f t="shared" si="696"/>
        <v>42643</v>
      </c>
      <c r="AI244" s="304">
        <f t="shared" si="697"/>
        <v>2732.7</v>
      </c>
      <c r="AJ244" s="305">
        <f t="shared" si="698"/>
        <v>2732.7</v>
      </c>
      <c r="AK244" s="306">
        <f t="shared" si="699"/>
        <v>0</v>
      </c>
      <c r="AL244" s="307">
        <f t="shared" si="700"/>
        <v>0</v>
      </c>
      <c r="AM244" s="308">
        <f t="shared" si="586"/>
        <v>0</v>
      </c>
      <c r="AN244" s="309">
        <f t="shared" si="701"/>
        <v>2732.7</v>
      </c>
      <c r="AO244" s="338">
        <f t="shared" si="587"/>
        <v>0</v>
      </c>
      <c r="AP244" s="339">
        <f t="shared" si="702"/>
        <v>2732.7</v>
      </c>
      <c r="AQ244" s="168" t="str">
        <f t="shared" si="507"/>
        <v>OK</v>
      </c>
      <c r="AR244" s="168" t="str">
        <f t="shared" si="508"/>
        <v>OK</v>
      </c>
      <c r="AS244" s="231">
        <f t="shared" si="549"/>
        <v>234</v>
      </c>
      <c r="AT244" s="605" t="str">
        <f t="shared" si="683"/>
        <v>NORDPHARM 2 VASILE LUCACIU</v>
      </c>
      <c r="AU244" s="606"/>
      <c r="AV244" s="606"/>
      <c r="AW244" s="606"/>
      <c r="AX244" s="612"/>
      <c r="AY244" s="572"/>
      <c r="AZ244" s="302">
        <f t="shared" si="703"/>
        <v>893</v>
      </c>
      <c r="BA244" s="371">
        <f t="shared" si="704"/>
        <v>42643</v>
      </c>
      <c r="BB244" s="372">
        <f t="shared" si="490"/>
        <v>0</v>
      </c>
      <c r="BC244" s="373">
        <f t="shared" si="491"/>
        <v>0</v>
      </c>
    </row>
    <row r="245" spans="1:55" s="5" customFormat="1" ht="12.75">
      <c r="A245" s="41">
        <f t="shared" si="573"/>
        <v>235</v>
      </c>
      <c r="B245" s="402" t="str">
        <f t="shared" si="646"/>
        <v>NORDPHARM UNIRII</v>
      </c>
      <c r="C245" s="48" t="s">
        <v>332</v>
      </c>
      <c r="D245" s="48">
        <v>1484</v>
      </c>
      <c r="E245" s="49">
        <v>42643</v>
      </c>
      <c r="F245" s="50"/>
      <c r="G245" s="51">
        <v>1993.37</v>
      </c>
      <c r="H245" s="52">
        <v>1507.97</v>
      </c>
      <c r="I245" s="52"/>
      <c r="J245" s="52"/>
      <c r="K245" s="52"/>
      <c r="L245" s="52"/>
      <c r="M245" s="52"/>
      <c r="N245" s="576"/>
      <c r="O245" s="63" t="str">
        <f t="shared" si="511"/>
        <v>NORDPHARM UNIRII</v>
      </c>
      <c r="P245" s="122">
        <f t="shared" si="691"/>
        <v>3501.34</v>
      </c>
      <c r="Q245" s="161"/>
      <c r="R245" s="162">
        <f t="shared" si="692"/>
        <v>0</v>
      </c>
      <c r="S245" s="163"/>
      <c r="T245" s="164">
        <f t="shared" si="693"/>
        <v>3501.34</v>
      </c>
      <c r="U245" s="165"/>
      <c r="V245" s="173"/>
      <c r="W245" s="167">
        <f t="shared" si="694"/>
        <v>3501.34</v>
      </c>
      <c r="X245" s="168" t="str">
        <f t="shared" si="499"/>
        <v>OK</v>
      </c>
      <c r="Y245" s="224">
        <f t="shared" si="687"/>
        <v>3501.34</v>
      </c>
      <c r="AA245" s="231"/>
      <c r="AB245" s="595" t="s">
        <v>333</v>
      </c>
      <c r="AC245" s="589"/>
      <c r="AD245" s="589"/>
      <c r="AE245" s="590"/>
      <c r="AF245" s="277"/>
      <c r="AG245" s="302">
        <f t="shared" si="695"/>
        <v>1484</v>
      </c>
      <c r="AH245" s="303">
        <f t="shared" si="696"/>
        <v>42643</v>
      </c>
      <c r="AI245" s="304">
        <f t="shared" si="697"/>
        <v>3501.34</v>
      </c>
      <c r="AJ245" s="305">
        <f t="shared" si="698"/>
        <v>3501.34</v>
      </c>
      <c r="AK245" s="306">
        <f t="shared" si="699"/>
        <v>0</v>
      </c>
      <c r="AL245" s="307">
        <f t="shared" si="700"/>
        <v>0</v>
      </c>
      <c r="AM245" s="308">
        <f t="shared" si="586"/>
        <v>0</v>
      </c>
      <c r="AN245" s="309">
        <f t="shared" si="701"/>
        <v>3501.34</v>
      </c>
      <c r="AO245" s="338">
        <f t="shared" si="587"/>
        <v>0</v>
      </c>
      <c r="AP245" s="339">
        <f t="shared" si="702"/>
        <v>3501.34</v>
      </c>
      <c r="AQ245" s="168" t="str">
        <f t="shared" si="507"/>
        <v>OK</v>
      </c>
      <c r="AR245" s="168" t="str">
        <f t="shared" si="508"/>
        <v>OK</v>
      </c>
      <c r="AS245" s="231">
        <f t="shared" si="549"/>
        <v>235</v>
      </c>
      <c r="AT245" s="605" t="str">
        <f t="shared" si="683"/>
        <v>NORDPHARM UNIRII</v>
      </c>
      <c r="AU245" s="606"/>
      <c r="AV245" s="606"/>
      <c r="AW245" s="606"/>
      <c r="AX245" s="612"/>
      <c r="AY245" s="572"/>
      <c r="AZ245" s="302">
        <f t="shared" si="703"/>
        <v>1484</v>
      </c>
      <c r="BA245" s="371">
        <f t="shared" si="704"/>
        <v>42643</v>
      </c>
      <c r="BB245" s="372">
        <f t="shared" si="490"/>
        <v>0</v>
      </c>
      <c r="BC245" s="373">
        <f t="shared" si="491"/>
        <v>0</v>
      </c>
    </row>
    <row r="246" spans="1:55" s="5" customFormat="1" ht="12.75">
      <c r="A246" s="41">
        <f t="shared" si="573"/>
        <v>236</v>
      </c>
      <c r="B246" s="402" t="str">
        <f t="shared" si="646"/>
        <v>NORDPHARM COSBUC</v>
      </c>
      <c r="C246" s="48" t="s">
        <v>332</v>
      </c>
      <c r="D246" s="48">
        <v>1400</v>
      </c>
      <c r="E246" s="49">
        <v>42643</v>
      </c>
      <c r="F246" s="50"/>
      <c r="G246" s="51">
        <v>3693.83</v>
      </c>
      <c r="H246" s="52">
        <v>11057.86</v>
      </c>
      <c r="I246" s="52"/>
      <c r="J246" s="52"/>
      <c r="K246" s="52"/>
      <c r="L246" s="52"/>
      <c r="M246" s="52"/>
      <c r="N246" s="576"/>
      <c r="O246" s="63" t="str">
        <f t="shared" si="511"/>
        <v>NORDPHARM COSBUC</v>
      </c>
      <c r="P246" s="122">
        <f t="shared" si="691"/>
        <v>14751.69</v>
      </c>
      <c r="Q246" s="161"/>
      <c r="R246" s="162">
        <f t="shared" si="692"/>
        <v>0</v>
      </c>
      <c r="S246" s="163"/>
      <c r="T246" s="164">
        <f t="shared" si="693"/>
        <v>14751.69</v>
      </c>
      <c r="U246" s="165"/>
      <c r="V246" s="173"/>
      <c r="W246" s="167">
        <f t="shared" si="694"/>
        <v>14751.69</v>
      </c>
      <c r="X246" s="168" t="str">
        <f t="shared" si="499"/>
        <v>OK</v>
      </c>
      <c r="Y246" s="224">
        <f t="shared" si="687"/>
        <v>14751.69</v>
      </c>
      <c r="AA246" s="231"/>
      <c r="AB246" s="595" t="s">
        <v>334</v>
      </c>
      <c r="AC246" s="589"/>
      <c r="AD246" s="589"/>
      <c r="AE246" s="590"/>
      <c r="AF246" s="277"/>
      <c r="AG246" s="302">
        <f t="shared" si="695"/>
        <v>1400</v>
      </c>
      <c r="AH246" s="303">
        <f t="shared" si="696"/>
        <v>42643</v>
      </c>
      <c r="AI246" s="304">
        <f t="shared" si="697"/>
        <v>14751.69</v>
      </c>
      <c r="AJ246" s="305">
        <f t="shared" si="698"/>
        <v>14751.69</v>
      </c>
      <c r="AK246" s="306">
        <f t="shared" si="699"/>
        <v>0</v>
      </c>
      <c r="AL246" s="307">
        <f t="shared" si="700"/>
        <v>0</v>
      </c>
      <c r="AM246" s="308">
        <f t="shared" si="586"/>
        <v>0</v>
      </c>
      <c r="AN246" s="309">
        <f t="shared" si="701"/>
        <v>14751.69</v>
      </c>
      <c r="AO246" s="338">
        <f t="shared" si="587"/>
        <v>0</v>
      </c>
      <c r="AP246" s="339">
        <f t="shared" si="702"/>
        <v>14751.69</v>
      </c>
      <c r="AQ246" s="168" t="str">
        <f t="shared" si="507"/>
        <v>OK</v>
      </c>
      <c r="AR246" s="168" t="str">
        <f t="shared" si="508"/>
        <v>OK</v>
      </c>
      <c r="AS246" s="231">
        <f t="shared" si="549"/>
        <v>236</v>
      </c>
      <c r="AT246" s="605" t="str">
        <f t="shared" si="683"/>
        <v>NORDPHARM COSBUC</v>
      </c>
      <c r="AU246" s="606"/>
      <c r="AV246" s="606"/>
      <c r="AW246" s="606"/>
      <c r="AX246" s="612"/>
      <c r="AY246" s="572"/>
      <c r="AZ246" s="302">
        <f t="shared" si="703"/>
        <v>1400</v>
      </c>
      <c r="BA246" s="371">
        <f t="shared" si="704"/>
        <v>42643</v>
      </c>
      <c r="BB246" s="372">
        <f t="shared" si="490"/>
        <v>0</v>
      </c>
      <c r="BC246" s="373">
        <f t="shared" si="491"/>
        <v>0</v>
      </c>
    </row>
    <row r="247" spans="1:55" s="5" customFormat="1" ht="12.75">
      <c r="A247" s="41">
        <f t="shared" si="573"/>
        <v>237</v>
      </c>
      <c r="B247" s="402" t="str">
        <f t="shared" si="646"/>
        <v>NORDPHARM SIGHET KOGAL.</v>
      </c>
      <c r="C247" s="48" t="s">
        <v>335</v>
      </c>
      <c r="D247" s="48">
        <v>302</v>
      </c>
      <c r="E247" s="49">
        <v>42643</v>
      </c>
      <c r="F247" s="50">
        <v>1757.6</v>
      </c>
      <c r="G247" s="51">
        <v>4049.03</v>
      </c>
      <c r="H247" s="52">
        <v>128.52</v>
      </c>
      <c r="I247" s="52"/>
      <c r="J247" s="52">
        <v>10837.86</v>
      </c>
      <c r="K247" s="52"/>
      <c r="L247" s="52">
        <v>10262.72</v>
      </c>
      <c r="M247" s="52"/>
      <c r="N247" s="576"/>
      <c r="O247" s="63" t="str">
        <f aca="true" t="shared" si="705" ref="O247:O267">AB247</f>
        <v>NORDPHARM SIGHET KOGAL.</v>
      </c>
      <c r="P247" s="122">
        <f t="shared" si="691"/>
        <v>27035.730000000003</v>
      </c>
      <c r="Q247" s="161"/>
      <c r="R247" s="162">
        <f t="shared" si="692"/>
        <v>0</v>
      </c>
      <c r="S247" s="163"/>
      <c r="T247" s="164">
        <f t="shared" si="693"/>
        <v>27035.730000000003</v>
      </c>
      <c r="U247" s="165"/>
      <c r="V247" s="173"/>
      <c r="W247" s="167">
        <f t="shared" si="694"/>
        <v>27035.730000000003</v>
      </c>
      <c r="X247" s="168" t="str">
        <f>IF(T247+U247=W247,"OK","ATENTIE")</f>
        <v>OK</v>
      </c>
      <c r="Y247" s="224">
        <f t="shared" si="687"/>
        <v>27035.730000000003</v>
      </c>
      <c r="AA247" s="231"/>
      <c r="AB247" s="595" t="s">
        <v>336</v>
      </c>
      <c r="AC247" s="589"/>
      <c r="AD247" s="589"/>
      <c r="AE247" s="590"/>
      <c r="AF247" s="277"/>
      <c r="AG247" s="302">
        <f t="shared" si="695"/>
        <v>302</v>
      </c>
      <c r="AH247" s="303">
        <f t="shared" si="696"/>
        <v>42643</v>
      </c>
      <c r="AI247" s="304">
        <f t="shared" si="697"/>
        <v>27035.730000000003</v>
      </c>
      <c r="AJ247" s="305">
        <f t="shared" si="698"/>
        <v>27035.730000000003</v>
      </c>
      <c r="AK247" s="306">
        <f t="shared" si="699"/>
        <v>0</v>
      </c>
      <c r="AL247" s="307">
        <f t="shared" si="700"/>
        <v>0</v>
      </c>
      <c r="AM247" s="308">
        <f t="shared" si="586"/>
        <v>0</v>
      </c>
      <c r="AN247" s="309">
        <f t="shared" si="701"/>
        <v>27035.730000000003</v>
      </c>
      <c r="AO247" s="338">
        <f t="shared" si="587"/>
        <v>0</v>
      </c>
      <c r="AP247" s="339">
        <f t="shared" si="702"/>
        <v>27035.730000000003</v>
      </c>
      <c r="AQ247" s="168" t="str">
        <f aca="true" t="shared" si="706" ref="AQ247:AQ267">IF(AM247=U247,"OK","ATENTIE")</f>
        <v>OK</v>
      </c>
      <c r="AR247" s="168" t="str">
        <f aca="true" t="shared" si="707" ref="AR247:AR267">IF(AN247=T247,"OK","ATENTIE")</f>
        <v>OK</v>
      </c>
      <c r="AS247" s="231">
        <f t="shared" si="549"/>
        <v>237</v>
      </c>
      <c r="AT247" s="605" t="str">
        <f t="shared" si="683"/>
        <v>NORDPHARM SIGHET KOGAL.</v>
      </c>
      <c r="AU247" s="606"/>
      <c r="AV247" s="606"/>
      <c r="AW247" s="606"/>
      <c r="AX247" s="612"/>
      <c r="AY247" s="572"/>
      <c r="AZ247" s="302">
        <f t="shared" si="703"/>
        <v>302</v>
      </c>
      <c r="BA247" s="371">
        <f t="shared" si="704"/>
        <v>42643</v>
      </c>
      <c r="BB247" s="372">
        <f aca="true" t="shared" si="708" ref="BB247:BB267">BC247</f>
        <v>0</v>
      </c>
      <c r="BC247" s="373">
        <f aca="true" t="shared" si="709" ref="BC247:BC267">U247</f>
        <v>0</v>
      </c>
    </row>
    <row r="248" spans="1:55" s="5" customFormat="1" ht="12.75">
      <c r="A248" s="41">
        <f t="shared" si="573"/>
        <v>238</v>
      </c>
      <c r="B248" s="402" t="str">
        <f>AB246</f>
        <v>NORDPHARM COSBUC</v>
      </c>
      <c r="C248" s="48" t="s">
        <v>332</v>
      </c>
      <c r="D248" s="573">
        <v>1402</v>
      </c>
      <c r="E248" s="49">
        <v>42643</v>
      </c>
      <c r="F248" s="128">
        <v>44559.75</v>
      </c>
      <c r="G248" s="51"/>
      <c r="H248" s="52"/>
      <c r="I248" s="52"/>
      <c r="J248" s="52"/>
      <c r="K248" s="52"/>
      <c r="L248" s="52"/>
      <c r="M248" s="52"/>
      <c r="N248" s="576"/>
      <c r="O248" s="63" t="str">
        <f>AB246</f>
        <v>NORDPHARM COSBUC</v>
      </c>
      <c r="P248" s="122">
        <f t="shared" si="691"/>
        <v>44559.75</v>
      </c>
      <c r="Q248" s="161"/>
      <c r="R248" s="162">
        <f t="shared" si="692"/>
        <v>0</v>
      </c>
      <c r="S248" s="163"/>
      <c r="T248" s="164">
        <f t="shared" si="693"/>
        <v>44559.75</v>
      </c>
      <c r="U248" s="165"/>
      <c r="V248" s="173"/>
      <c r="W248" s="167">
        <f t="shared" si="694"/>
        <v>44559.75</v>
      </c>
      <c r="X248" s="168" t="str">
        <f t="shared" si="499"/>
        <v>OK</v>
      </c>
      <c r="Y248" s="224">
        <f t="shared" si="687"/>
        <v>44559.75</v>
      </c>
      <c r="AA248" s="231"/>
      <c r="AB248" s="595" t="s">
        <v>337</v>
      </c>
      <c r="AC248" s="589"/>
      <c r="AD248" s="589"/>
      <c r="AE248" s="590"/>
      <c r="AF248" s="277"/>
      <c r="AG248" s="302">
        <f t="shared" si="695"/>
        <v>1402</v>
      </c>
      <c r="AH248" s="303">
        <f t="shared" si="696"/>
        <v>42643</v>
      </c>
      <c r="AI248" s="304">
        <f t="shared" si="697"/>
        <v>44559.75</v>
      </c>
      <c r="AJ248" s="305">
        <f t="shared" si="698"/>
        <v>44559.75</v>
      </c>
      <c r="AK248" s="306">
        <f t="shared" si="699"/>
        <v>0</v>
      </c>
      <c r="AL248" s="307">
        <f t="shared" si="700"/>
        <v>0</v>
      </c>
      <c r="AM248" s="308">
        <f t="shared" si="586"/>
        <v>0</v>
      </c>
      <c r="AN248" s="309">
        <f t="shared" si="701"/>
        <v>44559.75</v>
      </c>
      <c r="AO248" s="338">
        <f t="shared" si="587"/>
        <v>0</v>
      </c>
      <c r="AP248" s="339">
        <f t="shared" si="702"/>
        <v>44559.75</v>
      </c>
      <c r="AQ248" s="168" t="str">
        <f t="shared" si="507"/>
        <v>OK</v>
      </c>
      <c r="AR248" s="168" t="str">
        <f t="shared" si="508"/>
        <v>OK</v>
      </c>
      <c r="AS248" s="231">
        <f t="shared" si="549"/>
        <v>238</v>
      </c>
      <c r="AT248" s="605" t="str">
        <f t="shared" si="683"/>
        <v>NORDPHARM SIGHET LIBERT.</v>
      </c>
      <c r="AU248" s="606"/>
      <c r="AV248" s="606"/>
      <c r="AW248" s="606"/>
      <c r="AX248" s="612"/>
      <c r="AY248" s="572"/>
      <c r="AZ248" s="302">
        <f t="shared" si="703"/>
        <v>1402</v>
      </c>
      <c r="BA248" s="371">
        <f t="shared" si="704"/>
        <v>42643</v>
      </c>
      <c r="BB248" s="372">
        <f t="shared" si="490"/>
        <v>0</v>
      </c>
      <c r="BC248" s="373">
        <f t="shared" si="491"/>
        <v>0</v>
      </c>
    </row>
    <row r="249" spans="1:55" s="6" customFormat="1" ht="13.5">
      <c r="A249" s="41">
        <f t="shared" si="573"/>
        <v>239</v>
      </c>
      <c r="B249" s="403" t="str">
        <f aca="true" t="shared" si="710" ref="B248:B259">AB249</f>
        <v>TOTAL NORDPHARM</v>
      </c>
      <c r="C249" s="76"/>
      <c r="D249" s="405"/>
      <c r="E249" s="406"/>
      <c r="F249" s="57">
        <f aca="true" t="shared" si="711" ref="F249:N249">SUM(F243:F248)</f>
        <v>46703.89</v>
      </c>
      <c r="G249" s="57">
        <f t="shared" si="711"/>
        <v>16463.09</v>
      </c>
      <c r="H249" s="57">
        <f t="shared" si="711"/>
        <v>14139.44</v>
      </c>
      <c r="I249" s="123">
        <f t="shared" si="711"/>
        <v>0</v>
      </c>
      <c r="J249" s="123">
        <f t="shared" si="711"/>
        <v>10837.86</v>
      </c>
      <c r="K249" s="123">
        <f t="shared" si="711"/>
        <v>0</v>
      </c>
      <c r="L249" s="123">
        <f t="shared" si="711"/>
        <v>10262.72</v>
      </c>
      <c r="M249" s="123">
        <f t="shared" si="711"/>
        <v>0</v>
      </c>
      <c r="N249" s="124">
        <f t="shared" si="711"/>
        <v>0</v>
      </c>
      <c r="O249" s="53" t="str">
        <f t="shared" si="511"/>
        <v>TOTAL NORDPHARM</v>
      </c>
      <c r="P249" s="418">
        <f aca="true" t="shared" si="712" ref="P249:U249">SUM(P243:P248)</f>
        <v>98407</v>
      </c>
      <c r="Q249" s="141">
        <f t="shared" si="712"/>
        <v>0</v>
      </c>
      <c r="R249" s="141">
        <f t="shared" si="712"/>
        <v>0</v>
      </c>
      <c r="S249" s="141">
        <f t="shared" si="712"/>
        <v>0</v>
      </c>
      <c r="T249" s="181">
        <f t="shared" si="712"/>
        <v>98407</v>
      </c>
      <c r="U249" s="182">
        <f t="shared" si="712"/>
        <v>0</v>
      </c>
      <c r="V249" s="183"/>
      <c r="W249" s="184">
        <f>SUM(W243:W248)</f>
        <v>98407</v>
      </c>
      <c r="X249" s="168" t="str">
        <f t="shared" si="499"/>
        <v>OK</v>
      </c>
      <c r="Y249" s="224">
        <f t="shared" si="687"/>
        <v>98407</v>
      </c>
      <c r="AA249" s="231"/>
      <c r="AB249" s="599" t="s">
        <v>338</v>
      </c>
      <c r="AC249" s="279"/>
      <c r="AD249" s="279"/>
      <c r="AE249" s="280"/>
      <c r="AF249" s="281"/>
      <c r="AG249" s="316"/>
      <c r="AH249" s="317"/>
      <c r="AI249" s="318">
        <f aca="true" t="shared" si="713" ref="AI249:AL249">SUM(AI243:AI248)</f>
        <v>98407</v>
      </c>
      <c r="AJ249" s="318">
        <f t="shared" si="713"/>
        <v>98407</v>
      </c>
      <c r="AK249" s="318">
        <f t="shared" si="713"/>
        <v>0</v>
      </c>
      <c r="AL249" s="319">
        <f t="shared" si="713"/>
        <v>0</v>
      </c>
      <c r="AM249" s="320">
        <f t="shared" si="586"/>
        <v>0</v>
      </c>
      <c r="AN249" s="321">
        <f t="shared" si="701"/>
        <v>98407</v>
      </c>
      <c r="AO249" s="346">
        <f t="shared" si="587"/>
        <v>0</v>
      </c>
      <c r="AP249" s="347">
        <f>SUM(AP243:AP248)</f>
        <v>98407</v>
      </c>
      <c r="AQ249" s="168" t="str">
        <f t="shared" si="507"/>
        <v>OK</v>
      </c>
      <c r="AR249" s="168" t="str">
        <f t="shared" si="508"/>
        <v>OK</v>
      </c>
      <c r="AS249" s="231">
        <f t="shared" si="549"/>
        <v>239</v>
      </c>
      <c r="AT249" s="607" t="str">
        <f t="shared" si="683"/>
        <v>TOTAL NORDPHARM</v>
      </c>
      <c r="AU249" s="608"/>
      <c r="AV249" s="608"/>
      <c r="AW249" s="613"/>
      <c r="AX249" s="614"/>
      <c r="AY249" s="611"/>
      <c r="AZ249" s="310"/>
      <c r="BA249" s="377"/>
      <c r="BB249" s="386">
        <f t="shared" si="708"/>
        <v>0</v>
      </c>
      <c r="BC249" s="387">
        <f t="shared" si="709"/>
        <v>0</v>
      </c>
    </row>
    <row r="250" spans="1:55" s="5" customFormat="1" ht="12.75">
      <c r="A250" s="41">
        <f t="shared" si="573"/>
        <v>240</v>
      </c>
      <c r="B250" s="91" t="str">
        <f t="shared" si="710"/>
        <v>NOVA APOTEKA</v>
      </c>
      <c r="C250" s="48" t="s">
        <v>339</v>
      </c>
      <c r="D250" s="48">
        <v>295</v>
      </c>
      <c r="E250" s="49">
        <v>42643</v>
      </c>
      <c r="F250" s="50"/>
      <c r="G250" s="51">
        <v>66.09</v>
      </c>
      <c r="H250" s="45"/>
      <c r="I250" s="126"/>
      <c r="J250" s="126"/>
      <c r="K250" s="126"/>
      <c r="L250" s="126"/>
      <c r="M250" s="126"/>
      <c r="N250" s="127"/>
      <c r="O250" s="91" t="str">
        <f t="shared" si="705"/>
        <v>NOVA APOTEKA</v>
      </c>
      <c r="P250" s="422">
        <f aca="true" t="shared" si="714" ref="P250:P254">SUM(F250:N250)</f>
        <v>66.09</v>
      </c>
      <c r="Q250" s="438"/>
      <c r="R250" s="174">
        <f aca="true" t="shared" si="715" ref="R250:R254">IF(P250-Q250-S250&gt;Y250,P250-Q250-S250-Y250,0)</f>
        <v>0</v>
      </c>
      <c r="S250" s="185"/>
      <c r="T250" s="195">
        <f aca="true" t="shared" si="716" ref="T250:T254">W250-U250</f>
        <v>66.09</v>
      </c>
      <c r="U250" s="187"/>
      <c r="V250" s="196"/>
      <c r="W250" s="189">
        <f aca="true" t="shared" si="717" ref="W250:W254">P250-Q250-R250-S250</f>
        <v>66.09</v>
      </c>
      <c r="X250" s="168" t="str">
        <f t="shared" si="499"/>
        <v>OK</v>
      </c>
      <c r="Y250" s="224">
        <f t="shared" si="687"/>
        <v>66.09</v>
      </c>
      <c r="AA250" s="231"/>
      <c r="AB250" s="283" t="s">
        <v>340</v>
      </c>
      <c r="AC250" s="589"/>
      <c r="AD250" s="589"/>
      <c r="AE250" s="590"/>
      <c r="AF250" s="270"/>
      <c r="AG250" s="302">
        <f aca="true" t="shared" si="718" ref="AG250:AG254">D250</f>
        <v>295</v>
      </c>
      <c r="AH250" s="303">
        <f aca="true" t="shared" si="719" ref="AH250:AH254">IF(E250=0,"0",E250)</f>
        <v>42643</v>
      </c>
      <c r="AI250" s="304">
        <f aca="true" t="shared" si="720" ref="AI250:AI254">P250</f>
        <v>66.09</v>
      </c>
      <c r="AJ250" s="305">
        <f aca="true" t="shared" si="721" ref="AJ250:AJ254">AI250-AK250</f>
        <v>66.09</v>
      </c>
      <c r="AK250" s="306">
        <f aca="true" t="shared" si="722" ref="AK250:AK254">S250</f>
        <v>0</v>
      </c>
      <c r="AL250" s="307">
        <f aca="true" t="shared" si="723" ref="AL250:AL254">Q250+R250</f>
        <v>0</v>
      </c>
      <c r="AM250" s="308">
        <f t="shared" si="586"/>
        <v>0</v>
      </c>
      <c r="AN250" s="309">
        <f>T250:T251</f>
        <v>66.09</v>
      </c>
      <c r="AO250" s="338">
        <f t="shared" si="587"/>
        <v>0</v>
      </c>
      <c r="AP250" s="339">
        <f aca="true" t="shared" si="724" ref="AP250:AP254">AJ250-AL250</f>
        <v>66.09</v>
      </c>
      <c r="AQ250" s="168" t="str">
        <f t="shared" si="507"/>
        <v>OK</v>
      </c>
      <c r="AR250" s="168" t="str">
        <f t="shared" si="508"/>
        <v>OK</v>
      </c>
      <c r="AS250" s="231">
        <f t="shared" si="549"/>
        <v>240</v>
      </c>
      <c r="AT250" s="336" t="str">
        <f t="shared" si="683"/>
        <v>NOVA APOTEKA</v>
      </c>
      <c r="AU250" s="337"/>
      <c r="AV250" s="337"/>
      <c r="AW250" s="393"/>
      <c r="AX250" s="394"/>
      <c r="AY250" s="395"/>
      <c r="AZ250" s="294">
        <f aca="true" t="shared" si="725" ref="AZ250:AZ254">D250</f>
        <v>295</v>
      </c>
      <c r="BA250" s="529">
        <f aca="true" t="shared" si="726" ref="BA250:BA254">IF(E250=0,"0",E250)</f>
        <v>42643</v>
      </c>
      <c r="BB250" s="530">
        <f t="shared" si="708"/>
        <v>0</v>
      </c>
      <c r="BC250" s="531">
        <f t="shared" si="709"/>
        <v>0</v>
      </c>
    </row>
    <row r="251" spans="1:55" s="5" customFormat="1" ht="12.75">
      <c r="A251" s="41">
        <f t="shared" si="573"/>
        <v>241</v>
      </c>
      <c r="B251" s="63" t="str">
        <f t="shared" si="710"/>
        <v>NOVA APOTEKA</v>
      </c>
      <c r="C251" s="48"/>
      <c r="D251" s="64"/>
      <c r="E251" s="65"/>
      <c r="F251" s="50"/>
      <c r="G251" s="50"/>
      <c r="H251" s="50"/>
      <c r="I251" s="128"/>
      <c r="J251" s="128"/>
      <c r="K251" s="128"/>
      <c r="L251" s="128"/>
      <c r="M251" s="128"/>
      <c r="N251" s="129"/>
      <c r="O251" s="63" t="str">
        <f t="shared" si="705"/>
        <v>NOVA APOTEKA</v>
      </c>
      <c r="P251" s="122">
        <f t="shared" si="714"/>
        <v>0</v>
      </c>
      <c r="Q251" s="161"/>
      <c r="R251" s="162">
        <f t="shared" si="715"/>
        <v>0</v>
      </c>
      <c r="S251" s="163"/>
      <c r="T251" s="164">
        <f t="shared" si="716"/>
        <v>0</v>
      </c>
      <c r="U251" s="165"/>
      <c r="V251" s="173"/>
      <c r="W251" s="167">
        <f t="shared" si="717"/>
        <v>0</v>
      </c>
      <c r="X251" s="168" t="str">
        <f aca="true" t="shared" si="727" ref="X251:X267">IF(T251+U251=W251,"OK","ATENTIE")</f>
        <v>OK</v>
      </c>
      <c r="Y251" s="224">
        <f t="shared" si="687"/>
        <v>0</v>
      </c>
      <c r="AA251" s="231"/>
      <c r="AB251" s="283" t="s">
        <v>340</v>
      </c>
      <c r="AC251" s="589"/>
      <c r="AD251" s="589"/>
      <c r="AE251" s="590"/>
      <c r="AF251" s="270"/>
      <c r="AG251" s="302">
        <f t="shared" si="718"/>
        <v>0</v>
      </c>
      <c r="AH251" s="303" t="str">
        <f t="shared" si="719"/>
        <v>0</v>
      </c>
      <c r="AI251" s="304">
        <f t="shared" si="720"/>
        <v>0</v>
      </c>
      <c r="AJ251" s="305">
        <f t="shared" si="721"/>
        <v>0</v>
      </c>
      <c r="AK251" s="306">
        <f t="shared" si="722"/>
        <v>0</v>
      </c>
      <c r="AL251" s="307">
        <f t="shared" si="723"/>
        <v>0</v>
      </c>
      <c r="AM251" s="308">
        <f t="shared" si="586"/>
        <v>0</v>
      </c>
      <c r="AN251" s="309">
        <f>T251:T251</f>
        <v>0</v>
      </c>
      <c r="AO251" s="338">
        <f t="shared" si="587"/>
        <v>0</v>
      </c>
      <c r="AP251" s="339">
        <f t="shared" si="724"/>
        <v>0</v>
      </c>
      <c r="AQ251" s="168" t="str">
        <f t="shared" si="706"/>
        <v>OK</v>
      </c>
      <c r="AR251" s="168" t="str">
        <f t="shared" si="707"/>
        <v>OK</v>
      </c>
      <c r="AS251" s="231">
        <f t="shared" si="549"/>
        <v>241</v>
      </c>
      <c r="AT251" s="336" t="str">
        <f t="shared" si="683"/>
        <v>NOVA APOTEKA</v>
      </c>
      <c r="AU251" s="337"/>
      <c r="AV251" s="337"/>
      <c r="AW251" s="393"/>
      <c r="AX251" s="394"/>
      <c r="AY251" s="395"/>
      <c r="AZ251" s="302">
        <f t="shared" si="725"/>
        <v>0</v>
      </c>
      <c r="BA251" s="371" t="str">
        <f t="shared" si="726"/>
        <v>0</v>
      </c>
      <c r="BB251" s="372">
        <f t="shared" si="708"/>
        <v>0</v>
      </c>
      <c r="BC251" s="373">
        <f t="shared" si="709"/>
        <v>0</v>
      </c>
    </row>
    <row r="252" spans="1:55" s="6" customFormat="1" ht="13.5">
      <c r="A252" s="41">
        <f t="shared" si="573"/>
        <v>242</v>
      </c>
      <c r="B252" s="53" t="str">
        <f t="shared" si="710"/>
        <v>TOTAL NOVA APOTEKA</v>
      </c>
      <c r="C252" s="398"/>
      <c r="D252" s="55"/>
      <c r="E252" s="56"/>
      <c r="F252" s="100">
        <f aca="true" t="shared" si="728" ref="F252:N252">SUM(F250:F251)</f>
        <v>0</v>
      </c>
      <c r="G252" s="100">
        <f t="shared" si="728"/>
        <v>66.09</v>
      </c>
      <c r="H252" s="100">
        <f t="shared" si="728"/>
        <v>0</v>
      </c>
      <c r="I252" s="147">
        <f t="shared" si="728"/>
        <v>0</v>
      </c>
      <c r="J252" s="147">
        <f t="shared" si="728"/>
        <v>0</v>
      </c>
      <c r="K252" s="147">
        <f t="shared" si="728"/>
        <v>0</v>
      </c>
      <c r="L252" s="147">
        <f t="shared" si="728"/>
        <v>0</v>
      </c>
      <c r="M252" s="147">
        <f t="shared" si="728"/>
        <v>0</v>
      </c>
      <c r="N252" s="148">
        <f t="shared" si="728"/>
        <v>0</v>
      </c>
      <c r="O252" s="53" t="str">
        <f t="shared" si="705"/>
        <v>TOTAL NOVA APOTEKA</v>
      </c>
      <c r="P252" s="418">
        <f aca="true" t="shared" si="729" ref="P252:U252">SUM(P250:P251)</f>
        <v>66.09</v>
      </c>
      <c r="Q252" s="141">
        <f t="shared" si="729"/>
        <v>0</v>
      </c>
      <c r="R252" s="141">
        <f t="shared" si="729"/>
        <v>0</v>
      </c>
      <c r="S252" s="141">
        <f t="shared" si="729"/>
        <v>0</v>
      </c>
      <c r="T252" s="181">
        <f t="shared" si="729"/>
        <v>66.09</v>
      </c>
      <c r="U252" s="182">
        <f t="shared" si="729"/>
        <v>0</v>
      </c>
      <c r="V252" s="183"/>
      <c r="W252" s="184">
        <f>SUM(W250:W251)</f>
        <v>66.09</v>
      </c>
      <c r="X252" s="168" t="str">
        <f t="shared" si="727"/>
        <v>OK</v>
      </c>
      <c r="Y252" s="224">
        <f t="shared" si="687"/>
        <v>66.09</v>
      </c>
      <c r="AA252" s="231"/>
      <c r="AB252" s="278" t="s">
        <v>341</v>
      </c>
      <c r="AC252" s="279"/>
      <c r="AD252" s="279"/>
      <c r="AE252" s="280"/>
      <c r="AF252" s="281"/>
      <c r="AG252" s="316"/>
      <c r="AH252" s="317"/>
      <c r="AI252" s="318">
        <f aca="true" t="shared" si="730" ref="AI252:AL252">SUM(AI250:AI251)</f>
        <v>66.09</v>
      </c>
      <c r="AJ252" s="318">
        <f t="shared" si="730"/>
        <v>66.09</v>
      </c>
      <c r="AK252" s="318">
        <f t="shared" si="730"/>
        <v>0</v>
      </c>
      <c r="AL252" s="319">
        <f t="shared" si="730"/>
        <v>0</v>
      </c>
      <c r="AM252" s="320">
        <f t="shared" si="586"/>
        <v>0</v>
      </c>
      <c r="AN252" s="321">
        <f>T252:T252</f>
        <v>66.09</v>
      </c>
      <c r="AO252" s="346">
        <f t="shared" si="587"/>
        <v>0</v>
      </c>
      <c r="AP252" s="347">
        <f>SUM(AP250:AP251)</f>
        <v>66.09</v>
      </c>
      <c r="AQ252" s="168" t="str">
        <f t="shared" si="706"/>
        <v>OK</v>
      </c>
      <c r="AR252" s="168" t="str">
        <f t="shared" si="707"/>
        <v>OK</v>
      </c>
      <c r="AS252" s="231">
        <f t="shared" si="549"/>
        <v>242</v>
      </c>
      <c r="AT252" s="348" t="str">
        <f t="shared" si="683"/>
        <v>TOTAL NOVA APOTEKA</v>
      </c>
      <c r="AU252" s="352"/>
      <c r="AV252" s="352"/>
      <c r="AW252" s="391"/>
      <c r="AX252" s="392"/>
      <c r="AY252" s="385"/>
      <c r="AZ252" s="310"/>
      <c r="BA252" s="377"/>
      <c r="BB252" s="386">
        <f t="shared" si="708"/>
        <v>0</v>
      </c>
      <c r="BC252" s="387">
        <f t="shared" si="709"/>
        <v>0</v>
      </c>
    </row>
    <row r="253" spans="1:55" s="5" customFormat="1" ht="12.75">
      <c r="A253" s="41">
        <f t="shared" si="573"/>
        <v>243</v>
      </c>
      <c r="B253" s="91" t="str">
        <f t="shared" si="710"/>
        <v>ODEFARM</v>
      </c>
      <c r="C253" s="48" t="s">
        <v>342</v>
      </c>
      <c r="D253" s="48">
        <v>284</v>
      </c>
      <c r="E253" s="49">
        <v>42627</v>
      </c>
      <c r="F253" s="50"/>
      <c r="G253" s="51">
        <v>36.65</v>
      </c>
      <c r="H253" s="52"/>
      <c r="I253" s="52"/>
      <c r="J253" s="126"/>
      <c r="K253" s="126"/>
      <c r="L253" s="126"/>
      <c r="M253" s="126"/>
      <c r="N253" s="127"/>
      <c r="O253" s="88" t="str">
        <f t="shared" si="705"/>
        <v>ODEFARM</v>
      </c>
      <c r="P253" s="146">
        <f t="shared" si="714"/>
        <v>36.65</v>
      </c>
      <c r="Q253" s="424"/>
      <c r="R253" s="176">
        <f t="shared" si="715"/>
        <v>0</v>
      </c>
      <c r="S253" s="175"/>
      <c r="T253" s="177">
        <f t="shared" si="716"/>
        <v>36.65</v>
      </c>
      <c r="U253" s="178"/>
      <c r="V253" s="179"/>
      <c r="W253" s="180">
        <f t="shared" si="717"/>
        <v>36.65</v>
      </c>
      <c r="X253" s="168" t="str">
        <f t="shared" si="727"/>
        <v>OK</v>
      </c>
      <c r="Y253" s="224">
        <f t="shared" si="687"/>
        <v>36.65</v>
      </c>
      <c r="AA253" s="231"/>
      <c r="AB253" s="283" t="s">
        <v>343</v>
      </c>
      <c r="AC253" s="589"/>
      <c r="AD253" s="589"/>
      <c r="AE253" s="590"/>
      <c r="AF253" s="270"/>
      <c r="AG253" s="302">
        <f t="shared" si="718"/>
        <v>284</v>
      </c>
      <c r="AH253" s="303">
        <f t="shared" si="719"/>
        <v>42627</v>
      </c>
      <c r="AI253" s="304">
        <f t="shared" si="720"/>
        <v>36.65</v>
      </c>
      <c r="AJ253" s="305">
        <f t="shared" si="721"/>
        <v>36.65</v>
      </c>
      <c r="AK253" s="306">
        <f t="shared" si="722"/>
        <v>0</v>
      </c>
      <c r="AL253" s="307">
        <f t="shared" si="723"/>
        <v>0</v>
      </c>
      <c r="AM253" s="308">
        <f t="shared" si="586"/>
        <v>0</v>
      </c>
      <c r="AN253" s="309">
        <f>T253:T254</f>
        <v>36.65</v>
      </c>
      <c r="AO253" s="338">
        <f t="shared" si="587"/>
        <v>0</v>
      </c>
      <c r="AP253" s="339">
        <f t="shared" si="724"/>
        <v>36.65</v>
      </c>
      <c r="AQ253" s="168" t="str">
        <f t="shared" si="706"/>
        <v>OK</v>
      </c>
      <c r="AR253" s="168" t="str">
        <f t="shared" si="707"/>
        <v>OK</v>
      </c>
      <c r="AS253" s="231">
        <f t="shared" si="549"/>
        <v>243</v>
      </c>
      <c r="AT253" s="336" t="str">
        <f t="shared" si="683"/>
        <v>ODEFARM</v>
      </c>
      <c r="AU253" s="337"/>
      <c r="AV253" s="337"/>
      <c r="AW253" s="393"/>
      <c r="AX253" s="394"/>
      <c r="AY253" s="395"/>
      <c r="AZ253" s="294">
        <f t="shared" si="725"/>
        <v>284</v>
      </c>
      <c r="BA253" s="529">
        <f t="shared" si="726"/>
        <v>42627</v>
      </c>
      <c r="BB253" s="530">
        <f t="shared" si="708"/>
        <v>0</v>
      </c>
      <c r="BC253" s="531">
        <f t="shared" si="709"/>
        <v>0</v>
      </c>
    </row>
    <row r="254" spans="1:55" s="5" customFormat="1" ht="12.75">
      <c r="A254" s="41">
        <f t="shared" si="573"/>
        <v>244</v>
      </c>
      <c r="B254" s="63" t="str">
        <f t="shared" si="710"/>
        <v>ODEFARM</v>
      </c>
      <c r="C254" s="48"/>
      <c r="D254" s="64"/>
      <c r="E254" s="65"/>
      <c r="F254" s="50"/>
      <c r="G254" s="50"/>
      <c r="H254" s="50"/>
      <c r="I254" s="577"/>
      <c r="J254" s="128"/>
      <c r="K254" s="128"/>
      <c r="L254" s="128"/>
      <c r="M254" s="128"/>
      <c r="N254" s="129"/>
      <c r="O254" s="63" t="str">
        <f t="shared" si="705"/>
        <v>ODEFARM</v>
      </c>
      <c r="P254" s="122">
        <f t="shared" si="714"/>
        <v>0</v>
      </c>
      <c r="Q254" s="161"/>
      <c r="R254" s="162">
        <f t="shared" si="715"/>
        <v>0</v>
      </c>
      <c r="S254" s="163"/>
      <c r="T254" s="164">
        <f t="shared" si="716"/>
        <v>0</v>
      </c>
      <c r="U254" s="165"/>
      <c r="V254" s="173"/>
      <c r="W254" s="167">
        <f t="shared" si="717"/>
        <v>0</v>
      </c>
      <c r="X254" s="168" t="str">
        <f t="shared" si="727"/>
        <v>OK</v>
      </c>
      <c r="Y254" s="224">
        <f t="shared" si="687"/>
        <v>0</v>
      </c>
      <c r="AA254" s="231"/>
      <c r="AB254" s="283" t="s">
        <v>343</v>
      </c>
      <c r="AC254" s="589"/>
      <c r="AD254" s="589"/>
      <c r="AE254" s="590"/>
      <c r="AF254" s="270"/>
      <c r="AG254" s="302">
        <f t="shared" si="718"/>
        <v>0</v>
      </c>
      <c r="AH254" s="303" t="str">
        <f t="shared" si="719"/>
        <v>0</v>
      </c>
      <c r="AI254" s="304">
        <f t="shared" si="720"/>
        <v>0</v>
      </c>
      <c r="AJ254" s="305">
        <f t="shared" si="721"/>
        <v>0</v>
      </c>
      <c r="AK254" s="306">
        <f t="shared" si="722"/>
        <v>0</v>
      </c>
      <c r="AL254" s="307">
        <f t="shared" si="723"/>
        <v>0</v>
      </c>
      <c r="AM254" s="308">
        <f t="shared" si="586"/>
        <v>0</v>
      </c>
      <c r="AN254" s="309">
        <f aca="true" t="shared" si="731" ref="AN254:AN259">T254:T254</f>
        <v>0</v>
      </c>
      <c r="AO254" s="338">
        <f t="shared" si="587"/>
        <v>0</v>
      </c>
      <c r="AP254" s="339">
        <f t="shared" si="724"/>
        <v>0</v>
      </c>
      <c r="AQ254" s="168" t="str">
        <f t="shared" si="706"/>
        <v>OK</v>
      </c>
      <c r="AR254" s="168" t="str">
        <f t="shared" si="707"/>
        <v>OK</v>
      </c>
      <c r="AS254" s="231">
        <f t="shared" si="549"/>
        <v>244</v>
      </c>
      <c r="AT254" s="336" t="str">
        <f t="shared" si="683"/>
        <v>ODEFARM</v>
      </c>
      <c r="AU254" s="337"/>
      <c r="AV254" s="337"/>
      <c r="AW254" s="393"/>
      <c r="AX254" s="394"/>
      <c r="AY254" s="395"/>
      <c r="AZ254" s="302">
        <f t="shared" si="725"/>
        <v>0</v>
      </c>
      <c r="BA254" s="371" t="str">
        <f t="shared" si="726"/>
        <v>0</v>
      </c>
      <c r="BB254" s="372">
        <f t="shared" si="708"/>
        <v>0</v>
      </c>
      <c r="BC254" s="373">
        <f t="shared" si="709"/>
        <v>0</v>
      </c>
    </row>
    <row r="255" spans="1:55" s="6" customFormat="1" ht="13.5">
      <c r="A255" s="41">
        <f t="shared" si="573"/>
        <v>245</v>
      </c>
      <c r="B255" s="66" t="str">
        <f t="shared" si="710"/>
        <v>TOTAL ODEFARM</v>
      </c>
      <c r="C255" s="67"/>
      <c r="D255" s="68"/>
      <c r="E255" s="69"/>
      <c r="F255" s="70">
        <f aca="true" t="shared" si="732" ref="F255:U255">SUM(F253:F254)</f>
        <v>0</v>
      </c>
      <c r="G255" s="70">
        <f t="shared" si="732"/>
        <v>36.65</v>
      </c>
      <c r="H255" s="70">
        <f t="shared" si="732"/>
        <v>0</v>
      </c>
      <c r="I255" s="578">
        <f t="shared" si="732"/>
        <v>0</v>
      </c>
      <c r="J255" s="130">
        <f t="shared" si="732"/>
        <v>0</v>
      </c>
      <c r="K255" s="130">
        <f t="shared" si="732"/>
        <v>0</v>
      </c>
      <c r="L255" s="130">
        <f t="shared" si="732"/>
        <v>0</v>
      </c>
      <c r="M255" s="130">
        <f t="shared" si="732"/>
        <v>0</v>
      </c>
      <c r="N255" s="131">
        <f t="shared" si="732"/>
        <v>0</v>
      </c>
      <c r="O255" s="66" t="str">
        <f t="shared" si="705"/>
        <v>TOTAL ODEFARM</v>
      </c>
      <c r="P255" s="417">
        <f t="shared" si="732"/>
        <v>36.65</v>
      </c>
      <c r="Q255" s="143">
        <f t="shared" si="732"/>
        <v>0</v>
      </c>
      <c r="R255" s="143">
        <f t="shared" si="732"/>
        <v>0</v>
      </c>
      <c r="S255" s="143">
        <f t="shared" si="732"/>
        <v>0</v>
      </c>
      <c r="T255" s="191">
        <f t="shared" si="732"/>
        <v>36.65</v>
      </c>
      <c r="U255" s="192">
        <f t="shared" si="732"/>
        <v>0</v>
      </c>
      <c r="V255" s="193"/>
      <c r="W255" s="194">
        <f>SUM(W253:W254)</f>
        <v>36.65</v>
      </c>
      <c r="X255" s="168" t="str">
        <f t="shared" si="727"/>
        <v>OK</v>
      </c>
      <c r="Y255" s="224">
        <f t="shared" si="687"/>
        <v>36.65</v>
      </c>
      <c r="AA255" s="231"/>
      <c r="AB255" s="278" t="s">
        <v>344</v>
      </c>
      <c r="AC255" s="279"/>
      <c r="AD255" s="279"/>
      <c r="AE255" s="280"/>
      <c r="AF255" s="281"/>
      <c r="AG255" s="316"/>
      <c r="AH255" s="317"/>
      <c r="AI255" s="318">
        <f aca="true" t="shared" si="733" ref="AI255:AL255">SUM(AI253:AI254)</f>
        <v>36.65</v>
      </c>
      <c r="AJ255" s="318">
        <f t="shared" si="733"/>
        <v>36.65</v>
      </c>
      <c r="AK255" s="318">
        <f t="shared" si="733"/>
        <v>0</v>
      </c>
      <c r="AL255" s="319">
        <f t="shared" si="733"/>
        <v>0</v>
      </c>
      <c r="AM255" s="320">
        <f t="shared" si="586"/>
        <v>0</v>
      </c>
      <c r="AN255" s="321">
        <f t="shared" si="731"/>
        <v>36.65</v>
      </c>
      <c r="AO255" s="346">
        <f t="shared" si="587"/>
        <v>0</v>
      </c>
      <c r="AP255" s="347">
        <f>SUM(AP253:AP254)</f>
        <v>36.65</v>
      </c>
      <c r="AQ255" s="168" t="str">
        <f t="shared" si="706"/>
        <v>OK</v>
      </c>
      <c r="AR255" s="168" t="str">
        <f t="shared" si="707"/>
        <v>OK</v>
      </c>
      <c r="AS255" s="231">
        <f t="shared" si="549"/>
        <v>245</v>
      </c>
      <c r="AT255" s="348" t="str">
        <f t="shared" si="683"/>
        <v>TOTAL ODEFARM</v>
      </c>
      <c r="AU255" s="352"/>
      <c r="AV255" s="352"/>
      <c r="AW255" s="391"/>
      <c r="AX255" s="392"/>
      <c r="AY255" s="385"/>
      <c r="AZ255" s="310"/>
      <c r="BA255" s="377"/>
      <c r="BB255" s="386">
        <f t="shared" si="708"/>
        <v>0</v>
      </c>
      <c r="BC255" s="387">
        <f t="shared" si="709"/>
        <v>0</v>
      </c>
    </row>
    <row r="256" spans="1:55" s="5" customFormat="1" ht="12.75">
      <c r="A256" s="41">
        <f t="shared" si="573"/>
        <v>246</v>
      </c>
      <c r="B256" s="546" t="str">
        <f t="shared" si="710"/>
        <v>OLIMP BM</v>
      </c>
      <c r="C256" s="72" t="s">
        <v>66</v>
      </c>
      <c r="D256" s="72">
        <v>370</v>
      </c>
      <c r="E256" s="73">
        <v>42643</v>
      </c>
      <c r="F256" s="40">
        <v>193.93</v>
      </c>
      <c r="G256" s="40">
        <v>369.09</v>
      </c>
      <c r="H256" s="40">
        <v>858.83</v>
      </c>
      <c r="I256" s="40">
        <v>187.99</v>
      </c>
      <c r="J256" s="132"/>
      <c r="K256" s="132"/>
      <c r="L256" s="132"/>
      <c r="M256" s="132"/>
      <c r="N256" s="133"/>
      <c r="O256" s="579" t="str">
        <f t="shared" si="705"/>
        <v>OLIMP BM</v>
      </c>
      <c r="P256" s="580">
        <f aca="true" t="shared" si="734" ref="P256:P258">SUM(F256:N256)</f>
        <v>1609.84</v>
      </c>
      <c r="Q256" s="424"/>
      <c r="R256" s="176">
        <f aca="true" t="shared" si="735" ref="R256:R258">IF(P256-Q256-S256&gt;Y256,P256-Q256-S256-Y256,0)</f>
        <v>0</v>
      </c>
      <c r="S256" s="175"/>
      <c r="T256" s="177">
        <f aca="true" t="shared" si="736" ref="T256:T258">W256-U256</f>
        <v>1609.84</v>
      </c>
      <c r="U256" s="178"/>
      <c r="V256" s="179"/>
      <c r="W256" s="180">
        <f aca="true" t="shared" si="737" ref="W256:W258">P256-Q256-R256-S256</f>
        <v>1609.84</v>
      </c>
      <c r="X256" s="168" t="str">
        <f t="shared" si="727"/>
        <v>OK</v>
      </c>
      <c r="Y256" s="224">
        <f t="shared" si="687"/>
        <v>1609.84</v>
      </c>
      <c r="AA256" s="231"/>
      <c r="AB256" s="247" t="s">
        <v>345</v>
      </c>
      <c r="AC256" s="233"/>
      <c r="AD256" s="234"/>
      <c r="AE256" s="235"/>
      <c r="AF256" s="270"/>
      <c r="AG256" s="302">
        <f aca="true" t="shared" si="738" ref="AG256:AG258">D256</f>
        <v>370</v>
      </c>
      <c r="AH256" s="303">
        <f aca="true" t="shared" si="739" ref="AH256:AH258">IF(E256=0,"0",E256)</f>
        <v>42643</v>
      </c>
      <c r="AI256" s="304">
        <f aca="true" t="shared" si="740" ref="AI256:AI258">P256</f>
        <v>1609.84</v>
      </c>
      <c r="AJ256" s="305">
        <f aca="true" t="shared" si="741" ref="AJ256:AJ258">AI256-AK256</f>
        <v>1609.84</v>
      </c>
      <c r="AK256" s="306">
        <f aca="true" t="shared" si="742" ref="AK256:AK258">S256</f>
        <v>0</v>
      </c>
      <c r="AL256" s="307">
        <f aca="true" t="shared" si="743" ref="AL256:AL258">Q256+R256</f>
        <v>0</v>
      </c>
      <c r="AM256" s="308">
        <f t="shared" si="586"/>
        <v>0</v>
      </c>
      <c r="AN256" s="309">
        <f t="shared" si="731"/>
        <v>1609.84</v>
      </c>
      <c r="AO256" s="338">
        <f t="shared" si="587"/>
        <v>0</v>
      </c>
      <c r="AP256" s="339">
        <f aca="true" t="shared" si="744" ref="AP256:AP258">AJ256-AL256</f>
        <v>1609.84</v>
      </c>
      <c r="AQ256" s="168" t="str">
        <f t="shared" si="706"/>
        <v>OK</v>
      </c>
      <c r="AR256" s="168" t="str">
        <f t="shared" si="707"/>
        <v>OK</v>
      </c>
      <c r="AS256" s="231">
        <f t="shared" si="549"/>
        <v>246</v>
      </c>
      <c r="AT256" s="336" t="str">
        <f t="shared" si="683"/>
        <v>OLIMP BM</v>
      </c>
      <c r="AU256" s="337"/>
      <c r="AV256" s="337"/>
      <c r="AW256" s="368"/>
      <c r="AX256" s="369"/>
      <c r="AY256" s="395"/>
      <c r="AZ256" s="294">
        <f aca="true" t="shared" si="745" ref="AZ256:AZ258">D256</f>
        <v>370</v>
      </c>
      <c r="BA256" s="529">
        <f aca="true" t="shared" si="746" ref="BA256:BA258">IF(E256=0,"0",E256)</f>
        <v>42643</v>
      </c>
      <c r="BB256" s="530">
        <f t="shared" si="708"/>
        <v>0</v>
      </c>
      <c r="BC256" s="531">
        <f t="shared" si="709"/>
        <v>0</v>
      </c>
    </row>
    <row r="257" spans="1:55" s="5" customFormat="1" ht="12.75">
      <c r="A257" s="41">
        <f t="shared" si="573"/>
        <v>247</v>
      </c>
      <c r="B257" s="402" t="str">
        <f t="shared" si="710"/>
        <v>OLIMP SOMCUTA</v>
      </c>
      <c r="C257" s="74" t="s">
        <v>66</v>
      </c>
      <c r="D257" s="74">
        <v>33</v>
      </c>
      <c r="E257" s="399">
        <v>42643</v>
      </c>
      <c r="F257" s="75"/>
      <c r="G257" s="75">
        <v>2237.42</v>
      </c>
      <c r="H257" s="75">
        <v>1026.91</v>
      </c>
      <c r="I257" s="75">
        <v>4037.53</v>
      </c>
      <c r="J257" s="95"/>
      <c r="K257" s="95"/>
      <c r="L257" s="95"/>
      <c r="M257" s="95"/>
      <c r="N257" s="134"/>
      <c r="O257" s="626" t="str">
        <f t="shared" si="705"/>
        <v>OLIMP SOMCUTA</v>
      </c>
      <c r="P257" s="627">
        <f t="shared" si="734"/>
        <v>7301.860000000001</v>
      </c>
      <c r="Q257" s="161"/>
      <c r="R257" s="162">
        <f t="shared" si="735"/>
        <v>0</v>
      </c>
      <c r="S257" s="163"/>
      <c r="T257" s="164">
        <f t="shared" si="736"/>
        <v>7301.860000000001</v>
      </c>
      <c r="U257" s="165"/>
      <c r="V257" s="173"/>
      <c r="W257" s="167">
        <f t="shared" si="737"/>
        <v>7301.860000000001</v>
      </c>
      <c r="X257" s="168" t="str">
        <f t="shared" si="727"/>
        <v>OK</v>
      </c>
      <c r="Y257" s="224">
        <f t="shared" si="687"/>
        <v>7301.860000000001</v>
      </c>
      <c r="AA257" s="231"/>
      <c r="AB257" s="247" t="s">
        <v>346</v>
      </c>
      <c r="AC257" s="233"/>
      <c r="AD257" s="234"/>
      <c r="AE257" s="235"/>
      <c r="AF257" s="270"/>
      <c r="AG257" s="302">
        <f t="shared" si="738"/>
        <v>33</v>
      </c>
      <c r="AH257" s="303">
        <f t="shared" si="739"/>
        <v>42643</v>
      </c>
      <c r="AI257" s="304">
        <f t="shared" si="740"/>
        <v>7301.860000000001</v>
      </c>
      <c r="AJ257" s="305">
        <f t="shared" si="741"/>
        <v>7301.860000000001</v>
      </c>
      <c r="AK257" s="306">
        <f t="shared" si="742"/>
        <v>0</v>
      </c>
      <c r="AL257" s="307">
        <f t="shared" si="743"/>
        <v>0</v>
      </c>
      <c r="AM257" s="308">
        <f t="shared" si="586"/>
        <v>0</v>
      </c>
      <c r="AN257" s="309">
        <f t="shared" si="731"/>
        <v>7301.860000000001</v>
      </c>
      <c r="AO257" s="338">
        <f t="shared" si="587"/>
        <v>0</v>
      </c>
      <c r="AP257" s="339">
        <f t="shared" si="744"/>
        <v>7301.860000000001</v>
      </c>
      <c r="AQ257" s="168" t="str">
        <f t="shared" si="706"/>
        <v>OK</v>
      </c>
      <c r="AR257" s="168" t="str">
        <f t="shared" si="707"/>
        <v>OK</v>
      </c>
      <c r="AS257" s="231">
        <f t="shared" si="549"/>
        <v>247</v>
      </c>
      <c r="AT257" s="336" t="str">
        <f t="shared" si="683"/>
        <v>OLIMP SOMCUTA</v>
      </c>
      <c r="AU257" s="337"/>
      <c r="AV257" s="337"/>
      <c r="AW257" s="368"/>
      <c r="AX257" s="369"/>
      <c r="AY257" s="395"/>
      <c r="AZ257" s="302">
        <f t="shared" si="745"/>
        <v>33</v>
      </c>
      <c r="BA257" s="371">
        <f t="shared" si="746"/>
        <v>42643</v>
      </c>
      <c r="BB257" s="372">
        <f t="shared" si="708"/>
        <v>0</v>
      </c>
      <c r="BC257" s="373">
        <f t="shared" si="709"/>
        <v>0</v>
      </c>
    </row>
    <row r="258" spans="1:55" s="5" customFormat="1" ht="12.75">
      <c r="A258" s="41">
        <f t="shared" si="573"/>
        <v>248</v>
      </c>
      <c r="B258" s="402" t="str">
        <f t="shared" si="710"/>
        <v>OLIMP VALEA CHIOARULUI</v>
      </c>
      <c r="C258" s="74" t="s">
        <v>66</v>
      </c>
      <c r="D258" s="74">
        <v>154</v>
      </c>
      <c r="E258" s="399">
        <v>42643</v>
      </c>
      <c r="F258" s="75"/>
      <c r="G258" s="75">
        <v>45.79</v>
      </c>
      <c r="H258" s="75"/>
      <c r="I258" s="75"/>
      <c r="J258" s="95"/>
      <c r="K258" s="95"/>
      <c r="L258" s="95"/>
      <c r="M258" s="95"/>
      <c r="N258" s="134"/>
      <c r="O258" s="626" t="str">
        <f t="shared" si="705"/>
        <v>OLIMP VALEA CHIOARULUI</v>
      </c>
      <c r="P258" s="627">
        <f t="shared" si="734"/>
        <v>45.79</v>
      </c>
      <c r="Q258" s="161"/>
      <c r="R258" s="162">
        <f t="shared" si="735"/>
        <v>0</v>
      </c>
      <c r="S258" s="163"/>
      <c r="T258" s="164">
        <f t="shared" si="736"/>
        <v>45.79</v>
      </c>
      <c r="U258" s="165"/>
      <c r="V258" s="173"/>
      <c r="W258" s="167">
        <f t="shared" si="737"/>
        <v>45.79</v>
      </c>
      <c r="X258" s="168" t="str">
        <f t="shared" si="727"/>
        <v>OK</v>
      </c>
      <c r="Y258" s="224">
        <f t="shared" si="687"/>
        <v>45.79</v>
      </c>
      <c r="AA258" s="231"/>
      <c r="AB258" s="247" t="s">
        <v>347</v>
      </c>
      <c r="AC258" s="233"/>
      <c r="AD258" s="234"/>
      <c r="AE258" s="235"/>
      <c r="AF258" s="270"/>
      <c r="AG258" s="302">
        <f t="shared" si="738"/>
        <v>154</v>
      </c>
      <c r="AH258" s="303">
        <f t="shared" si="739"/>
        <v>42643</v>
      </c>
      <c r="AI258" s="304">
        <f t="shared" si="740"/>
        <v>45.79</v>
      </c>
      <c r="AJ258" s="305">
        <f t="shared" si="741"/>
        <v>45.79</v>
      </c>
      <c r="AK258" s="306">
        <f t="shared" si="742"/>
        <v>0</v>
      </c>
      <c r="AL258" s="307">
        <f t="shared" si="743"/>
        <v>0</v>
      </c>
      <c r="AM258" s="308">
        <f t="shared" si="586"/>
        <v>0</v>
      </c>
      <c r="AN258" s="309">
        <f t="shared" si="731"/>
        <v>45.79</v>
      </c>
      <c r="AO258" s="338">
        <f t="shared" si="587"/>
        <v>0</v>
      </c>
      <c r="AP258" s="339">
        <f t="shared" si="744"/>
        <v>45.79</v>
      </c>
      <c r="AQ258" s="168" t="str">
        <f t="shared" si="706"/>
        <v>OK</v>
      </c>
      <c r="AR258" s="168" t="str">
        <f t="shared" si="707"/>
        <v>OK</v>
      </c>
      <c r="AS258" s="231">
        <f aca="true" t="shared" si="747" ref="AS258:AS267">A258</f>
        <v>248</v>
      </c>
      <c r="AT258" s="336" t="str">
        <f t="shared" si="683"/>
        <v>OLIMP VALEA CHIOARULUI</v>
      </c>
      <c r="AU258" s="337"/>
      <c r="AV258" s="337"/>
      <c r="AW258" s="368"/>
      <c r="AX258" s="369"/>
      <c r="AY258" s="395"/>
      <c r="AZ258" s="302">
        <f t="shared" si="745"/>
        <v>154</v>
      </c>
      <c r="BA258" s="371">
        <f t="shared" si="746"/>
        <v>42643</v>
      </c>
      <c r="BB258" s="372">
        <f t="shared" si="708"/>
        <v>0</v>
      </c>
      <c r="BC258" s="373">
        <f t="shared" si="709"/>
        <v>0</v>
      </c>
    </row>
    <row r="259" spans="1:55" s="6" customFormat="1" ht="13.5">
      <c r="A259" s="41">
        <f t="shared" si="573"/>
        <v>249</v>
      </c>
      <c r="B259" s="403" t="str">
        <f t="shared" si="710"/>
        <v>TOTAL OLIMP</v>
      </c>
      <c r="C259" s="76"/>
      <c r="D259" s="405"/>
      <c r="E259" s="406"/>
      <c r="F259" s="57">
        <f aca="true" t="shared" si="748" ref="F259:N259">SUM(F256:F258)</f>
        <v>193.93</v>
      </c>
      <c r="G259" s="57">
        <f t="shared" si="748"/>
        <v>2652.3</v>
      </c>
      <c r="H259" s="57">
        <f t="shared" si="748"/>
        <v>1885.7400000000002</v>
      </c>
      <c r="I259" s="123">
        <f t="shared" si="748"/>
        <v>4225.52</v>
      </c>
      <c r="J259" s="123">
        <f t="shared" si="748"/>
        <v>0</v>
      </c>
      <c r="K259" s="123">
        <f t="shared" si="748"/>
        <v>0</v>
      </c>
      <c r="L259" s="123">
        <f t="shared" si="748"/>
        <v>0</v>
      </c>
      <c r="M259" s="123">
        <f t="shared" si="748"/>
        <v>0</v>
      </c>
      <c r="N259" s="124">
        <f t="shared" si="748"/>
        <v>0</v>
      </c>
      <c r="O259" s="628" t="str">
        <f t="shared" si="705"/>
        <v>TOTAL OLIMP</v>
      </c>
      <c r="P259" s="629">
        <f aca="true" t="shared" si="749" ref="P259:U259">SUM(P256:P258)</f>
        <v>8957.490000000002</v>
      </c>
      <c r="Q259" s="141">
        <f t="shared" si="749"/>
        <v>0</v>
      </c>
      <c r="R259" s="141">
        <f t="shared" si="749"/>
        <v>0</v>
      </c>
      <c r="S259" s="141">
        <f t="shared" si="749"/>
        <v>0</v>
      </c>
      <c r="T259" s="181">
        <f t="shared" si="749"/>
        <v>8957.490000000002</v>
      </c>
      <c r="U259" s="182">
        <f t="shared" si="749"/>
        <v>0</v>
      </c>
      <c r="V259" s="183"/>
      <c r="W259" s="184">
        <f>SUM(W256:W258)</f>
        <v>8957.490000000002</v>
      </c>
      <c r="X259" s="168" t="str">
        <f t="shared" si="727"/>
        <v>OK</v>
      </c>
      <c r="Y259" s="224">
        <f t="shared" si="687"/>
        <v>8957.490000000002</v>
      </c>
      <c r="AA259" s="231"/>
      <c r="AB259" s="248" t="s">
        <v>348</v>
      </c>
      <c r="AC259" s="249"/>
      <c r="AD259" s="250"/>
      <c r="AE259" s="251"/>
      <c r="AF259" s="252"/>
      <c r="AG259" s="316"/>
      <c r="AH259" s="317"/>
      <c r="AI259" s="318">
        <f aca="true" t="shared" si="750" ref="AI259:AL259">SUM(AI256:AI258)</f>
        <v>8957.490000000002</v>
      </c>
      <c r="AJ259" s="318">
        <f t="shared" si="750"/>
        <v>8957.490000000002</v>
      </c>
      <c r="AK259" s="318">
        <f t="shared" si="750"/>
        <v>0</v>
      </c>
      <c r="AL259" s="319">
        <f t="shared" si="750"/>
        <v>0</v>
      </c>
      <c r="AM259" s="320">
        <f t="shared" si="586"/>
        <v>0</v>
      </c>
      <c r="AN259" s="321">
        <f t="shared" si="731"/>
        <v>8957.490000000002</v>
      </c>
      <c r="AO259" s="346">
        <f t="shared" si="587"/>
        <v>0</v>
      </c>
      <c r="AP259" s="347">
        <f>SUM(AP256:AP258)</f>
        <v>8957.490000000002</v>
      </c>
      <c r="AQ259" s="168" t="str">
        <f t="shared" si="706"/>
        <v>OK</v>
      </c>
      <c r="AR259" s="168" t="str">
        <f t="shared" si="707"/>
        <v>OK</v>
      </c>
      <c r="AS259" s="231">
        <f t="shared" si="747"/>
        <v>249</v>
      </c>
      <c r="AT259" s="348" t="str">
        <f t="shared" si="683"/>
        <v>TOTAL OLIMP</v>
      </c>
      <c r="AU259" s="352"/>
      <c r="AV259" s="352"/>
      <c r="AW259" s="391"/>
      <c r="AX259" s="392"/>
      <c r="AY259" s="385"/>
      <c r="AZ259" s="310"/>
      <c r="BA259" s="377"/>
      <c r="BB259" s="386">
        <f t="shared" si="708"/>
        <v>0</v>
      </c>
      <c r="BC259" s="387">
        <f t="shared" si="709"/>
        <v>0</v>
      </c>
    </row>
    <row r="260" spans="1:55" s="5" customFormat="1" ht="12.75">
      <c r="A260" s="41">
        <f t="shared" si="573"/>
        <v>250</v>
      </c>
      <c r="B260" s="91" t="str">
        <f aca="true" t="shared" si="751" ref="B260:B267">AB260</f>
        <v>PEFARM</v>
      </c>
      <c r="C260" s="48" t="s">
        <v>349</v>
      </c>
      <c r="D260" s="48">
        <v>248</v>
      </c>
      <c r="E260" s="49">
        <v>42643</v>
      </c>
      <c r="F260" s="50"/>
      <c r="G260" s="51">
        <v>196.6</v>
      </c>
      <c r="H260" s="52">
        <v>1000.02</v>
      </c>
      <c r="I260" s="52">
        <v>857.34</v>
      </c>
      <c r="J260" s="126"/>
      <c r="K260" s="126"/>
      <c r="L260" s="126"/>
      <c r="M260" s="126"/>
      <c r="N260" s="127"/>
      <c r="O260" s="91" t="str">
        <f t="shared" si="705"/>
        <v>PEFARM</v>
      </c>
      <c r="P260" s="422">
        <f aca="true" t="shared" si="752" ref="P260:P264">SUM(F260:N260)</f>
        <v>2053.96</v>
      </c>
      <c r="Q260" s="438"/>
      <c r="R260" s="174">
        <f aca="true" t="shared" si="753" ref="R260:R264">IF(P260-Q260-S260&gt;Y260,P260-Q260-S260-Y260,0)</f>
        <v>0</v>
      </c>
      <c r="S260" s="185"/>
      <c r="T260" s="195">
        <f aca="true" t="shared" si="754" ref="T260:T264">W260-U260</f>
        <v>2053.96</v>
      </c>
      <c r="U260" s="187"/>
      <c r="V260" s="196"/>
      <c r="W260" s="189">
        <f aca="true" t="shared" si="755" ref="W260:W264">P260-Q260-R260-S260</f>
        <v>2053.96</v>
      </c>
      <c r="X260" s="168" t="str">
        <f t="shared" si="727"/>
        <v>OK</v>
      </c>
      <c r="Y260" s="224">
        <f t="shared" si="687"/>
        <v>2053.96</v>
      </c>
      <c r="AA260" s="231"/>
      <c r="AB260" s="247" t="s">
        <v>350</v>
      </c>
      <c r="AC260" s="233"/>
      <c r="AD260" s="268"/>
      <c r="AE260" s="269"/>
      <c r="AF260" s="270"/>
      <c r="AG260" s="302">
        <f aca="true" t="shared" si="756" ref="AG260:AG264">D260</f>
        <v>248</v>
      </c>
      <c r="AH260" s="303">
        <f aca="true" t="shared" si="757" ref="AH260:AH264">IF(E260=0,"0",E260)</f>
        <v>42643</v>
      </c>
      <c r="AI260" s="304">
        <f aca="true" t="shared" si="758" ref="AI260:AI264">P260</f>
        <v>2053.96</v>
      </c>
      <c r="AJ260" s="305">
        <f aca="true" t="shared" si="759" ref="AJ260:AJ264">AI260-AK260</f>
        <v>2053.96</v>
      </c>
      <c r="AK260" s="306">
        <f aca="true" t="shared" si="760" ref="AK260:AK264">S260</f>
        <v>0</v>
      </c>
      <c r="AL260" s="307">
        <f aca="true" t="shared" si="761" ref="AL260:AL264">Q260+R260</f>
        <v>0</v>
      </c>
      <c r="AM260" s="308">
        <f t="shared" si="586"/>
        <v>0</v>
      </c>
      <c r="AN260" s="309">
        <f>T260:T261</f>
        <v>2053.96</v>
      </c>
      <c r="AO260" s="338">
        <f t="shared" si="587"/>
        <v>0</v>
      </c>
      <c r="AP260" s="339">
        <f aca="true" t="shared" si="762" ref="AP260:AP264">AJ260-AL260</f>
        <v>2053.96</v>
      </c>
      <c r="AQ260" s="168" t="str">
        <f t="shared" si="706"/>
        <v>OK</v>
      </c>
      <c r="AR260" s="168" t="str">
        <f t="shared" si="707"/>
        <v>OK</v>
      </c>
      <c r="AS260" s="231">
        <f t="shared" si="747"/>
        <v>250</v>
      </c>
      <c r="AT260" s="336" t="str">
        <f t="shared" si="683"/>
        <v>PEFARM</v>
      </c>
      <c r="AU260" s="337"/>
      <c r="AV260" s="337"/>
      <c r="AW260" s="393"/>
      <c r="AX260" s="394"/>
      <c r="AY260" s="395"/>
      <c r="AZ260" s="294">
        <f aca="true" t="shared" si="763" ref="AZ260:AZ264">D260</f>
        <v>248</v>
      </c>
      <c r="BA260" s="529">
        <f aca="true" t="shared" si="764" ref="BA260:BA264">IF(E260=0,"0",E260)</f>
        <v>42643</v>
      </c>
      <c r="BB260" s="530">
        <f t="shared" si="708"/>
        <v>0</v>
      </c>
      <c r="BC260" s="531">
        <f t="shared" si="709"/>
        <v>0</v>
      </c>
    </row>
    <row r="261" spans="1:55" s="5" customFormat="1" ht="12.75">
      <c r="A261" s="41">
        <f t="shared" si="573"/>
        <v>251</v>
      </c>
      <c r="B261" s="63" t="str">
        <f t="shared" si="751"/>
        <v>PEFARM</v>
      </c>
      <c r="C261" s="48"/>
      <c r="D261" s="64"/>
      <c r="E261" s="65"/>
      <c r="F261" s="50"/>
      <c r="G261" s="50"/>
      <c r="H261" s="50"/>
      <c r="I261" s="128"/>
      <c r="J261" s="128"/>
      <c r="K261" s="128"/>
      <c r="L261" s="128"/>
      <c r="M261" s="128"/>
      <c r="N261" s="129"/>
      <c r="O261" s="63" t="str">
        <f t="shared" si="705"/>
        <v>PEFARM</v>
      </c>
      <c r="P261" s="122">
        <f t="shared" si="752"/>
        <v>0</v>
      </c>
      <c r="Q261" s="161"/>
      <c r="R261" s="162">
        <f t="shared" si="753"/>
        <v>0</v>
      </c>
      <c r="S261" s="163"/>
      <c r="T261" s="164">
        <f t="shared" si="754"/>
        <v>0</v>
      </c>
      <c r="U261" s="165"/>
      <c r="V261" s="173"/>
      <c r="W261" s="167">
        <f t="shared" si="755"/>
        <v>0</v>
      </c>
      <c r="X261" s="168" t="str">
        <f t="shared" si="727"/>
        <v>OK</v>
      </c>
      <c r="Y261" s="224">
        <f t="shared" si="687"/>
        <v>0</v>
      </c>
      <c r="AA261" s="231"/>
      <c r="AB261" s="247" t="s">
        <v>350</v>
      </c>
      <c r="AC261" s="233"/>
      <c r="AD261" s="268"/>
      <c r="AE261" s="269"/>
      <c r="AF261" s="270"/>
      <c r="AG261" s="302">
        <f t="shared" si="756"/>
        <v>0</v>
      </c>
      <c r="AH261" s="303" t="str">
        <f t="shared" si="757"/>
        <v>0</v>
      </c>
      <c r="AI261" s="304">
        <f t="shared" si="758"/>
        <v>0</v>
      </c>
      <c r="AJ261" s="305">
        <f t="shared" si="759"/>
        <v>0</v>
      </c>
      <c r="AK261" s="306">
        <f t="shared" si="760"/>
        <v>0</v>
      </c>
      <c r="AL261" s="307">
        <f t="shared" si="761"/>
        <v>0</v>
      </c>
      <c r="AM261" s="308">
        <f t="shared" si="586"/>
        <v>0</v>
      </c>
      <c r="AN261" s="309">
        <f aca="true" t="shared" si="765" ref="AN261:AN267">T261:T261</f>
        <v>0</v>
      </c>
      <c r="AO261" s="338">
        <f t="shared" si="587"/>
        <v>0</v>
      </c>
      <c r="AP261" s="339">
        <f t="shared" si="762"/>
        <v>0</v>
      </c>
      <c r="AQ261" s="168" t="str">
        <f t="shared" si="706"/>
        <v>OK</v>
      </c>
      <c r="AR261" s="168" t="str">
        <f t="shared" si="707"/>
        <v>OK</v>
      </c>
      <c r="AS261" s="231">
        <f t="shared" si="747"/>
        <v>251</v>
      </c>
      <c r="AT261" s="336" t="str">
        <f t="shared" si="683"/>
        <v>PEFARM</v>
      </c>
      <c r="AU261" s="337"/>
      <c r="AV261" s="337"/>
      <c r="AW261" s="393"/>
      <c r="AX261" s="394"/>
      <c r="AY261" s="395"/>
      <c r="AZ261" s="302">
        <f t="shared" si="763"/>
        <v>0</v>
      </c>
      <c r="BA261" s="371" t="str">
        <f t="shared" si="764"/>
        <v>0</v>
      </c>
      <c r="BB261" s="372">
        <f t="shared" si="708"/>
        <v>0</v>
      </c>
      <c r="BC261" s="373">
        <f t="shared" si="709"/>
        <v>0</v>
      </c>
    </row>
    <row r="262" spans="1:55" s="6" customFormat="1" ht="13.5">
      <c r="A262" s="41">
        <f t="shared" si="573"/>
        <v>252</v>
      </c>
      <c r="B262" s="53" t="str">
        <f t="shared" si="751"/>
        <v>TOTAL PEFARM</v>
      </c>
      <c r="C262" s="615"/>
      <c r="D262" s="55"/>
      <c r="E262" s="56"/>
      <c r="F262" s="100">
        <f aca="true" t="shared" si="766" ref="F262:U262">SUM(F260:F261)</f>
        <v>0</v>
      </c>
      <c r="G262" s="100">
        <f t="shared" si="766"/>
        <v>196.6</v>
      </c>
      <c r="H262" s="100">
        <f t="shared" si="766"/>
        <v>1000.02</v>
      </c>
      <c r="I262" s="147">
        <f t="shared" si="766"/>
        <v>857.34</v>
      </c>
      <c r="J262" s="147">
        <f t="shared" si="766"/>
        <v>0</v>
      </c>
      <c r="K262" s="147">
        <f t="shared" si="766"/>
        <v>0</v>
      </c>
      <c r="L262" s="147">
        <f t="shared" si="766"/>
        <v>0</v>
      </c>
      <c r="M262" s="147">
        <f t="shared" si="766"/>
        <v>0</v>
      </c>
      <c r="N262" s="148">
        <f t="shared" si="766"/>
        <v>0</v>
      </c>
      <c r="O262" s="83" t="str">
        <f t="shared" si="705"/>
        <v>TOTAL PEFARM</v>
      </c>
      <c r="P262" s="125">
        <f t="shared" si="766"/>
        <v>2053.96</v>
      </c>
      <c r="Q262" s="149">
        <f t="shared" si="766"/>
        <v>0</v>
      </c>
      <c r="R262" s="149">
        <f t="shared" si="766"/>
        <v>0</v>
      </c>
      <c r="S262" s="149">
        <f t="shared" si="766"/>
        <v>0</v>
      </c>
      <c r="T262" s="169">
        <f t="shared" si="766"/>
        <v>2053.96</v>
      </c>
      <c r="U262" s="170">
        <f t="shared" si="766"/>
        <v>0</v>
      </c>
      <c r="V262" s="171"/>
      <c r="W262" s="172">
        <f>SUM(W260:W261)</f>
        <v>2053.96</v>
      </c>
      <c r="X262" s="168" t="str">
        <f t="shared" si="727"/>
        <v>OK</v>
      </c>
      <c r="Y262" s="224">
        <f t="shared" si="687"/>
        <v>2053.96</v>
      </c>
      <c r="AA262" s="231"/>
      <c r="AB262" s="248" t="s">
        <v>351</v>
      </c>
      <c r="AC262" s="249"/>
      <c r="AD262" s="250"/>
      <c r="AE262" s="251"/>
      <c r="AF262" s="252"/>
      <c r="AG262" s="316"/>
      <c r="AH262" s="317"/>
      <c r="AI262" s="318">
        <f aca="true" t="shared" si="767" ref="AI262:AL262">SUM(AI260:AI261)</f>
        <v>2053.96</v>
      </c>
      <c r="AJ262" s="318">
        <f t="shared" si="767"/>
        <v>2053.96</v>
      </c>
      <c r="AK262" s="318">
        <f t="shared" si="767"/>
        <v>0</v>
      </c>
      <c r="AL262" s="319">
        <f t="shared" si="767"/>
        <v>0</v>
      </c>
      <c r="AM262" s="320">
        <f t="shared" si="586"/>
        <v>0</v>
      </c>
      <c r="AN262" s="321">
        <f t="shared" si="765"/>
        <v>2053.96</v>
      </c>
      <c r="AO262" s="346">
        <f t="shared" si="587"/>
        <v>0</v>
      </c>
      <c r="AP262" s="347">
        <f>SUM(AP260:AP261)</f>
        <v>2053.96</v>
      </c>
      <c r="AQ262" s="168" t="str">
        <f t="shared" si="706"/>
        <v>OK</v>
      </c>
      <c r="AR262" s="168" t="str">
        <f t="shared" si="707"/>
        <v>OK</v>
      </c>
      <c r="AS262" s="231">
        <f t="shared" si="747"/>
        <v>252</v>
      </c>
      <c r="AT262" s="348" t="str">
        <f t="shared" si="683"/>
        <v>TOTAL PEFARM</v>
      </c>
      <c r="AU262" s="352"/>
      <c r="AV262" s="352"/>
      <c r="AW262" s="391"/>
      <c r="AX262" s="392"/>
      <c r="AY262" s="385"/>
      <c r="AZ262" s="310"/>
      <c r="BA262" s="377"/>
      <c r="BB262" s="386">
        <f t="shared" si="708"/>
        <v>0</v>
      </c>
      <c r="BC262" s="387">
        <f t="shared" si="709"/>
        <v>0</v>
      </c>
    </row>
    <row r="263" spans="1:55" s="5" customFormat="1" ht="12.75">
      <c r="A263" s="41">
        <f t="shared" si="573"/>
        <v>253</v>
      </c>
      <c r="B263" s="91" t="str">
        <f t="shared" si="751"/>
        <v>PHARMA</v>
      </c>
      <c r="C263" s="48" t="s">
        <v>352</v>
      </c>
      <c r="D263" s="48">
        <v>3677</v>
      </c>
      <c r="E263" s="49">
        <v>42643</v>
      </c>
      <c r="F263" s="50">
        <v>143637.08</v>
      </c>
      <c r="G263" s="51">
        <v>3460.31</v>
      </c>
      <c r="H263" s="52"/>
      <c r="I263" s="52"/>
      <c r="J263" s="52">
        <v>6111.7</v>
      </c>
      <c r="K263" s="52">
        <v>420.53</v>
      </c>
      <c r="L263" s="52"/>
      <c r="M263" s="52"/>
      <c r="N263" s="52">
        <v>498.32</v>
      </c>
      <c r="O263" s="63" t="str">
        <f t="shared" si="705"/>
        <v>PHARMA</v>
      </c>
      <c r="P263" s="146">
        <f t="shared" si="752"/>
        <v>154127.94</v>
      </c>
      <c r="Q263" s="161"/>
      <c r="R263" s="162">
        <f t="shared" si="753"/>
        <v>0</v>
      </c>
      <c r="S263" s="163"/>
      <c r="T263" s="164">
        <f t="shared" si="754"/>
        <v>154127.94</v>
      </c>
      <c r="U263" s="165"/>
      <c r="V263" s="173"/>
      <c r="W263" s="167">
        <f t="shared" si="755"/>
        <v>154127.94</v>
      </c>
      <c r="X263" s="168" t="str">
        <f t="shared" si="727"/>
        <v>OK</v>
      </c>
      <c r="Y263" s="224">
        <f t="shared" si="687"/>
        <v>154127.94</v>
      </c>
      <c r="AA263" s="231"/>
      <c r="AB263" s="247" t="s">
        <v>353</v>
      </c>
      <c r="AC263" s="233"/>
      <c r="AD263" s="234"/>
      <c r="AE263" s="235"/>
      <c r="AF263" s="270"/>
      <c r="AG263" s="302">
        <f t="shared" si="756"/>
        <v>3677</v>
      </c>
      <c r="AH263" s="303">
        <f t="shared" si="757"/>
        <v>42643</v>
      </c>
      <c r="AI263" s="304">
        <f t="shared" si="758"/>
        <v>154127.94</v>
      </c>
      <c r="AJ263" s="305">
        <f t="shared" si="759"/>
        <v>154127.94</v>
      </c>
      <c r="AK263" s="306">
        <f t="shared" si="760"/>
        <v>0</v>
      </c>
      <c r="AL263" s="307">
        <f t="shared" si="761"/>
        <v>0</v>
      </c>
      <c r="AM263" s="308">
        <f t="shared" si="586"/>
        <v>0</v>
      </c>
      <c r="AN263" s="309">
        <f>T263:T264</f>
        <v>154127.94</v>
      </c>
      <c r="AO263" s="338">
        <f t="shared" si="587"/>
        <v>0</v>
      </c>
      <c r="AP263" s="339">
        <f t="shared" si="762"/>
        <v>154127.94</v>
      </c>
      <c r="AQ263" s="168" t="str">
        <f t="shared" si="706"/>
        <v>OK</v>
      </c>
      <c r="AR263" s="168" t="str">
        <f t="shared" si="707"/>
        <v>OK</v>
      </c>
      <c r="AS263" s="231">
        <f t="shared" si="747"/>
        <v>253</v>
      </c>
      <c r="AT263" s="336" t="str">
        <f t="shared" si="683"/>
        <v>PHARMA</v>
      </c>
      <c r="AU263" s="337"/>
      <c r="AV263" s="337"/>
      <c r="AW263" s="368"/>
      <c r="AX263" s="369"/>
      <c r="AY263" s="395"/>
      <c r="AZ263" s="294">
        <f t="shared" si="763"/>
        <v>3677</v>
      </c>
      <c r="BA263" s="529">
        <f t="shared" si="764"/>
        <v>42643</v>
      </c>
      <c r="BB263" s="530">
        <f t="shared" si="708"/>
        <v>0</v>
      </c>
      <c r="BC263" s="531">
        <f t="shared" si="709"/>
        <v>0</v>
      </c>
    </row>
    <row r="264" spans="1:55" s="5" customFormat="1" ht="12.75">
      <c r="A264" s="41">
        <f t="shared" si="573"/>
        <v>254</v>
      </c>
      <c r="B264" s="63" t="str">
        <f t="shared" si="751"/>
        <v>PHARMA</v>
      </c>
      <c r="C264" s="616" t="s">
        <v>352</v>
      </c>
      <c r="D264" s="548">
        <v>3678</v>
      </c>
      <c r="E264" s="49">
        <v>42643</v>
      </c>
      <c r="F264" s="95">
        <v>45185.23</v>
      </c>
      <c r="G264" s="95"/>
      <c r="H264" s="95"/>
      <c r="I264" s="95"/>
      <c r="J264" s="95"/>
      <c r="K264" s="95"/>
      <c r="L264" s="95"/>
      <c r="M264" s="95"/>
      <c r="N264" s="142"/>
      <c r="O264" s="63" t="str">
        <f t="shared" si="705"/>
        <v>PHARMA</v>
      </c>
      <c r="P264" s="122">
        <f t="shared" si="752"/>
        <v>45185.23</v>
      </c>
      <c r="Q264" s="161"/>
      <c r="R264" s="162">
        <f t="shared" si="753"/>
        <v>0</v>
      </c>
      <c r="S264" s="163"/>
      <c r="T264" s="164">
        <f t="shared" si="754"/>
        <v>45185.23</v>
      </c>
      <c r="U264" s="165"/>
      <c r="V264" s="173"/>
      <c r="W264" s="167">
        <f t="shared" si="755"/>
        <v>45185.23</v>
      </c>
      <c r="X264" s="168" t="str">
        <f t="shared" si="727"/>
        <v>OK</v>
      </c>
      <c r="Y264" s="224">
        <f t="shared" si="687"/>
        <v>45185.23</v>
      </c>
      <c r="AA264" s="231"/>
      <c r="AB264" s="247" t="s">
        <v>353</v>
      </c>
      <c r="AC264" s="233"/>
      <c r="AD264" s="234"/>
      <c r="AE264" s="235"/>
      <c r="AF264" s="270"/>
      <c r="AG264" s="302">
        <f t="shared" si="756"/>
        <v>3678</v>
      </c>
      <c r="AH264" s="303">
        <f t="shared" si="757"/>
        <v>42643</v>
      </c>
      <c r="AI264" s="304">
        <f t="shared" si="758"/>
        <v>45185.23</v>
      </c>
      <c r="AJ264" s="305">
        <f t="shared" si="759"/>
        <v>45185.23</v>
      </c>
      <c r="AK264" s="306">
        <f t="shared" si="760"/>
        <v>0</v>
      </c>
      <c r="AL264" s="307">
        <f t="shared" si="761"/>
        <v>0</v>
      </c>
      <c r="AM264" s="308">
        <f t="shared" si="586"/>
        <v>0</v>
      </c>
      <c r="AN264" s="309">
        <f t="shared" si="765"/>
        <v>45185.23</v>
      </c>
      <c r="AO264" s="338">
        <f t="shared" si="587"/>
        <v>0</v>
      </c>
      <c r="AP264" s="339">
        <f t="shared" si="762"/>
        <v>45185.23</v>
      </c>
      <c r="AQ264" s="168" t="str">
        <f t="shared" si="706"/>
        <v>OK</v>
      </c>
      <c r="AR264" s="168" t="str">
        <f t="shared" si="707"/>
        <v>OK</v>
      </c>
      <c r="AS264" s="231">
        <f t="shared" si="747"/>
        <v>254</v>
      </c>
      <c r="AT264" s="336" t="str">
        <f t="shared" si="683"/>
        <v>PHARMA</v>
      </c>
      <c r="AU264" s="337"/>
      <c r="AV264" s="337"/>
      <c r="AW264" s="368"/>
      <c r="AX264" s="369"/>
      <c r="AY264" s="395"/>
      <c r="AZ264" s="302">
        <f t="shared" si="763"/>
        <v>3678</v>
      </c>
      <c r="BA264" s="371">
        <f t="shared" si="764"/>
        <v>42643</v>
      </c>
      <c r="BB264" s="372">
        <f t="shared" si="708"/>
        <v>0</v>
      </c>
      <c r="BC264" s="373">
        <f t="shared" si="709"/>
        <v>0</v>
      </c>
    </row>
    <row r="265" spans="1:55" s="6" customFormat="1" ht="13.5">
      <c r="A265" s="41">
        <f t="shared" si="573"/>
        <v>255</v>
      </c>
      <c r="B265" s="53" t="str">
        <f t="shared" si="751"/>
        <v>TOTAL PHARMA</v>
      </c>
      <c r="C265" s="398"/>
      <c r="D265" s="55"/>
      <c r="E265" s="56"/>
      <c r="F265" s="100">
        <f aca="true" t="shared" si="768" ref="F265:U265">SUM(F263:F264)</f>
        <v>188822.31</v>
      </c>
      <c r="G265" s="100">
        <f t="shared" si="768"/>
        <v>3460.31</v>
      </c>
      <c r="H265" s="100">
        <f t="shared" si="768"/>
        <v>0</v>
      </c>
      <c r="I265" s="147">
        <f t="shared" si="768"/>
        <v>0</v>
      </c>
      <c r="J265" s="147">
        <f t="shared" si="768"/>
        <v>6111.7</v>
      </c>
      <c r="K265" s="147">
        <f t="shared" si="768"/>
        <v>420.53</v>
      </c>
      <c r="L265" s="147">
        <f t="shared" si="768"/>
        <v>0</v>
      </c>
      <c r="M265" s="147">
        <f t="shared" si="768"/>
        <v>0</v>
      </c>
      <c r="N265" s="148">
        <f t="shared" si="768"/>
        <v>498.32</v>
      </c>
      <c r="O265" s="66" t="str">
        <f t="shared" si="705"/>
        <v>TOTAL PHARMA</v>
      </c>
      <c r="P265" s="417">
        <f t="shared" si="768"/>
        <v>199313.17</v>
      </c>
      <c r="Q265" s="143">
        <f t="shared" si="768"/>
        <v>0</v>
      </c>
      <c r="R265" s="143">
        <f t="shared" si="768"/>
        <v>0</v>
      </c>
      <c r="S265" s="143">
        <f t="shared" si="768"/>
        <v>0</v>
      </c>
      <c r="T265" s="191">
        <f t="shared" si="768"/>
        <v>199313.17</v>
      </c>
      <c r="U265" s="192">
        <f t="shared" si="768"/>
        <v>0</v>
      </c>
      <c r="V265" s="193"/>
      <c r="W265" s="194">
        <f>SUM(W263:W264)</f>
        <v>199313.17</v>
      </c>
      <c r="X265" s="168" t="str">
        <f t="shared" si="727"/>
        <v>OK</v>
      </c>
      <c r="Y265" s="224">
        <f t="shared" si="687"/>
        <v>199313.17</v>
      </c>
      <c r="AA265" s="231"/>
      <c r="AB265" s="248" t="s">
        <v>354</v>
      </c>
      <c r="AC265" s="249"/>
      <c r="AD265" s="250"/>
      <c r="AE265" s="251"/>
      <c r="AF265" s="252"/>
      <c r="AG265" s="316"/>
      <c r="AH265" s="317"/>
      <c r="AI265" s="318">
        <f aca="true" t="shared" si="769" ref="AI265:AL265">SUM(AI263:AI264)</f>
        <v>199313.17</v>
      </c>
      <c r="AJ265" s="318">
        <f t="shared" si="769"/>
        <v>199313.17</v>
      </c>
      <c r="AK265" s="318">
        <f t="shared" si="769"/>
        <v>0</v>
      </c>
      <c r="AL265" s="319">
        <f t="shared" si="769"/>
        <v>0</v>
      </c>
      <c r="AM265" s="320">
        <f t="shared" si="586"/>
        <v>0</v>
      </c>
      <c r="AN265" s="321">
        <f t="shared" si="765"/>
        <v>199313.17</v>
      </c>
      <c r="AO265" s="346">
        <f t="shared" si="587"/>
        <v>0</v>
      </c>
      <c r="AP265" s="347">
        <f>SUM(AP263:AP264)</f>
        <v>199313.17</v>
      </c>
      <c r="AQ265" s="168" t="str">
        <f t="shared" si="706"/>
        <v>OK</v>
      </c>
      <c r="AR265" s="168" t="str">
        <f t="shared" si="707"/>
        <v>OK</v>
      </c>
      <c r="AS265" s="231">
        <f t="shared" si="747"/>
        <v>255</v>
      </c>
      <c r="AT265" s="348" t="str">
        <f t="shared" si="683"/>
        <v>TOTAL PHARMA</v>
      </c>
      <c r="AU265" s="352"/>
      <c r="AV265" s="352"/>
      <c r="AW265" s="391"/>
      <c r="AX265" s="392"/>
      <c r="AY265" s="385"/>
      <c r="AZ265" s="310"/>
      <c r="BA265" s="377"/>
      <c r="BB265" s="386">
        <f t="shared" si="708"/>
        <v>0</v>
      </c>
      <c r="BC265" s="387">
        <f t="shared" si="709"/>
        <v>0</v>
      </c>
    </row>
    <row r="266" spans="1:55" s="5" customFormat="1" ht="12.75">
      <c r="A266" s="41">
        <f t="shared" si="573"/>
        <v>256</v>
      </c>
      <c r="B266" s="91" t="str">
        <f t="shared" si="751"/>
        <v>PHARMACLIN 1</v>
      </c>
      <c r="C266" s="48" t="s">
        <v>66</v>
      </c>
      <c r="D266" s="48">
        <v>514</v>
      </c>
      <c r="E266" s="49">
        <v>42643</v>
      </c>
      <c r="F266" s="50">
        <v>155138.52</v>
      </c>
      <c r="G266" s="51">
        <v>31347.03</v>
      </c>
      <c r="H266" s="52">
        <v>89263.04</v>
      </c>
      <c r="I266" s="52">
        <v>183934</v>
      </c>
      <c r="J266" s="630"/>
      <c r="K266" s="630"/>
      <c r="L266" s="47"/>
      <c r="M266" s="47"/>
      <c r="N266" s="423"/>
      <c r="O266" s="88" t="str">
        <f t="shared" si="705"/>
        <v>PHARMACLIN 1</v>
      </c>
      <c r="P266" s="146">
        <f aca="true" t="shared" si="770" ref="P266:P268">SUM(F266:N266)</f>
        <v>459682.58999999997</v>
      </c>
      <c r="Q266" s="424"/>
      <c r="R266" s="176">
        <f aca="true" t="shared" si="771" ref="R266:R268">IF(P266-Q266-S266&gt;Y266,P266-Q266-S266-Y266,0)</f>
        <v>0</v>
      </c>
      <c r="S266" s="175"/>
      <c r="T266" s="177">
        <f aca="true" t="shared" si="772" ref="T266:T268">W266-U266</f>
        <v>459682.58999999997</v>
      </c>
      <c r="U266" s="178"/>
      <c r="V266" s="179"/>
      <c r="W266" s="180">
        <f aca="true" t="shared" si="773" ref="W266:W268">P266-Q266-R266-S266</f>
        <v>459682.58999999997</v>
      </c>
      <c r="X266" s="168" t="str">
        <f t="shared" si="727"/>
        <v>OK</v>
      </c>
      <c r="Y266" s="224">
        <f t="shared" si="687"/>
        <v>459682.58999999997</v>
      </c>
      <c r="AA266" s="231"/>
      <c r="AB266" s="247" t="s">
        <v>355</v>
      </c>
      <c r="AC266" s="233"/>
      <c r="AD266" s="234"/>
      <c r="AE266" s="235"/>
      <c r="AF266" s="270"/>
      <c r="AG266" s="302">
        <f aca="true" t="shared" si="774" ref="AG266:AG271">D266</f>
        <v>514</v>
      </c>
      <c r="AH266" s="303">
        <f aca="true" t="shared" si="775" ref="AH266:AH271">IF(E266=0,"0",E266)</f>
        <v>42643</v>
      </c>
      <c r="AI266" s="304">
        <f aca="true" t="shared" si="776" ref="AI266:AI271">P266</f>
        <v>459682.58999999997</v>
      </c>
      <c r="AJ266" s="305">
        <f aca="true" t="shared" si="777" ref="AJ266:AJ271">AI266-AK266</f>
        <v>459682.58999999997</v>
      </c>
      <c r="AK266" s="306">
        <f aca="true" t="shared" si="778" ref="AK266:AK271">S266</f>
        <v>0</v>
      </c>
      <c r="AL266" s="307">
        <f aca="true" t="shared" si="779" ref="AL266:AL271">Q266+R266</f>
        <v>0</v>
      </c>
      <c r="AM266" s="308">
        <f t="shared" si="586"/>
        <v>0</v>
      </c>
      <c r="AN266" s="309">
        <f t="shared" si="765"/>
        <v>459682.58999999997</v>
      </c>
      <c r="AO266" s="338">
        <f t="shared" si="587"/>
        <v>0</v>
      </c>
      <c r="AP266" s="339">
        <f aca="true" t="shared" si="780" ref="AP266:AP271">AJ266-AL266</f>
        <v>459682.58999999997</v>
      </c>
      <c r="AQ266" s="168" t="str">
        <f t="shared" si="706"/>
        <v>OK</v>
      </c>
      <c r="AR266" s="168" t="str">
        <f t="shared" si="707"/>
        <v>OK</v>
      </c>
      <c r="AS266" s="231">
        <f t="shared" si="747"/>
        <v>256</v>
      </c>
      <c r="AT266" s="336" t="str">
        <f t="shared" si="683"/>
        <v>PHARMACLIN 1</v>
      </c>
      <c r="AU266" s="337"/>
      <c r="AV266" s="337"/>
      <c r="AW266" s="368"/>
      <c r="AX266" s="369"/>
      <c r="AY266" s="395"/>
      <c r="AZ266" s="294">
        <f aca="true" t="shared" si="781" ref="AZ266:AZ271">D266</f>
        <v>514</v>
      </c>
      <c r="BA266" s="529">
        <f aca="true" t="shared" si="782" ref="BA266:BA271">IF(E266=0,"0",E266)</f>
        <v>42643</v>
      </c>
      <c r="BB266" s="530">
        <f t="shared" si="708"/>
        <v>0</v>
      </c>
      <c r="BC266" s="531">
        <f t="shared" si="709"/>
        <v>0</v>
      </c>
    </row>
    <row r="267" spans="1:55" s="5" customFormat="1" ht="12.75">
      <c r="A267" s="41">
        <f t="shared" si="573"/>
        <v>257</v>
      </c>
      <c r="B267" s="63" t="str">
        <f t="shared" si="751"/>
        <v>PHARMACLIN 2</v>
      </c>
      <c r="C267" s="48" t="s">
        <v>66</v>
      </c>
      <c r="D267" s="48">
        <v>511</v>
      </c>
      <c r="E267" s="49">
        <v>42643</v>
      </c>
      <c r="F267" s="50"/>
      <c r="G267" s="51">
        <v>105.44</v>
      </c>
      <c r="H267" s="52"/>
      <c r="I267" s="52"/>
      <c r="J267" s="554"/>
      <c r="K267" s="554"/>
      <c r="L267" s="52"/>
      <c r="M267" s="52"/>
      <c r="N267" s="140"/>
      <c r="O267" s="63" t="str">
        <f t="shared" si="705"/>
        <v>PHARMACLIN 2</v>
      </c>
      <c r="P267" s="122">
        <f t="shared" si="770"/>
        <v>105.44</v>
      </c>
      <c r="Q267" s="161"/>
      <c r="R267" s="162">
        <f t="shared" si="771"/>
        <v>0</v>
      </c>
      <c r="S267" s="163"/>
      <c r="T267" s="164">
        <f t="shared" si="772"/>
        <v>105.44</v>
      </c>
      <c r="U267" s="165"/>
      <c r="V267" s="173"/>
      <c r="W267" s="167">
        <f t="shared" si="773"/>
        <v>105.44</v>
      </c>
      <c r="X267" s="168" t="str">
        <f t="shared" si="727"/>
        <v>OK</v>
      </c>
      <c r="Y267" s="224">
        <f t="shared" si="687"/>
        <v>105.44</v>
      </c>
      <c r="AA267" s="231"/>
      <c r="AB267" s="247" t="s">
        <v>356</v>
      </c>
      <c r="AC267" s="233"/>
      <c r="AD267" s="234"/>
      <c r="AE267" s="235"/>
      <c r="AF267" s="270"/>
      <c r="AG267" s="302">
        <f t="shared" si="774"/>
        <v>511</v>
      </c>
      <c r="AH267" s="303">
        <f t="shared" si="775"/>
        <v>42643</v>
      </c>
      <c r="AI267" s="304">
        <f t="shared" si="776"/>
        <v>105.44</v>
      </c>
      <c r="AJ267" s="305">
        <f t="shared" si="777"/>
        <v>105.44</v>
      </c>
      <c r="AK267" s="306">
        <f t="shared" si="778"/>
        <v>0</v>
      </c>
      <c r="AL267" s="307">
        <f t="shared" si="779"/>
        <v>0</v>
      </c>
      <c r="AM267" s="308">
        <f t="shared" si="586"/>
        <v>0</v>
      </c>
      <c r="AN267" s="309">
        <f t="shared" si="765"/>
        <v>105.44</v>
      </c>
      <c r="AO267" s="338">
        <f t="shared" si="587"/>
        <v>0</v>
      </c>
      <c r="AP267" s="339">
        <f t="shared" si="780"/>
        <v>105.44</v>
      </c>
      <c r="AQ267" s="168" t="str">
        <f t="shared" si="706"/>
        <v>OK</v>
      </c>
      <c r="AR267" s="168" t="str">
        <f t="shared" si="707"/>
        <v>OK</v>
      </c>
      <c r="AS267" s="231">
        <f t="shared" si="747"/>
        <v>257</v>
      </c>
      <c r="AT267" s="336" t="str">
        <f t="shared" si="683"/>
        <v>PHARMACLIN 2</v>
      </c>
      <c r="AU267" s="337"/>
      <c r="AV267" s="337"/>
      <c r="AW267" s="368"/>
      <c r="AX267" s="369"/>
      <c r="AY267" s="395"/>
      <c r="AZ267" s="302">
        <f t="shared" si="781"/>
        <v>511</v>
      </c>
      <c r="BA267" s="371">
        <f t="shared" si="782"/>
        <v>42643</v>
      </c>
      <c r="BB267" s="372">
        <f t="shared" si="708"/>
        <v>0</v>
      </c>
      <c r="BC267" s="373">
        <f t="shared" si="709"/>
        <v>0</v>
      </c>
    </row>
    <row r="268" spans="1:55" s="5" customFormat="1" ht="12.75">
      <c r="A268" s="41">
        <f t="shared" si="573"/>
        <v>258</v>
      </c>
      <c r="B268" s="617" t="str">
        <f>B266</f>
        <v>PHARMACLIN 1</v>
      </c>
      <c r="C268" s="48" t="s">
        <v>66</v>
      </c>
      <c r="D268" s="618">
        <v>518</v>
      </c>
      <c r="E268" s="49">
        <v>42643</v>
      </c>
      <c r="F268" s="619">
        <v>60663.96</v>
      </c>
      <c r="G268" s="620"/>
      <c r="H268" s="619"/>
      <c r="I268" s="631"/>
      <c r="J268" s="632"/>
      <c r="K268" s="632"/>
      <c r="L268" s="619"/>
      <c r="M268" s="619"/>
      <c r="N268" s="633"/>
      <c r="O268" s="617" t="str">
        <f>O266</f>
        <v>PHARMACLIN 1</v>
      </c>
      <c r="P268" s="122">
        <f t="shared" si="770"/>
        <v>60663.96</v>
      </c>
      <c r="Q268" s="639"/>
      <c r="R268" s="162">
        <f t="shared" si="771"/>
        <v>0</v>
      </c>
      <c r="S268" s="640"/>
      <c r="T268" s="164">
        <f t="shared" si="772"/>
        <v>60663.96</v>
      </c>
      <c r="U268" s="641"/>
      <c r="V268" s="642"/>
      <c r="W268" s="167">
        <f t="shared" si="773"/>
        <v>60663.96</v>
      </c>
      <c r="X268" s="168"/>
      <c r="Y268" s="224">
        <v>60663.96</v>
      </c>
      <c r="AA268" s="231"/>
      <c r="AB268" s="650"/>
      <c r="AC268" s="651"/>
      <c r="AD268" s="652"/>
      <c r="AE268" s="653"/>
      <c r="AF268" s="654"/>
      <c r="AG268" s="676"/>
      <c r="AH268" s="677"/>
      <c r="AI268" s="678"/>
      <c r="AJ268" s="679"/>
      <c r="AK268" s="680"/>
      <c r="AL268" s="681"/>
      <c r="AM268" s="682"/>
      <c r="AN268" s="683"/>
      <c r="AO268" s="692"/>
      <c r="AP268" s="693"/>
      <c r="AQ268" s="168"/>
      <c r="AR268" s="168"/>
      <c r="AS268" s="231"/>
      <c r="AT268" s="694"/>
      <c r="AU268" s="695"/>
      <c r="AV268" s="695"/>
      <c r="AW268" s="703"/>
      <c r="AX268" s="704"/>
      <c r="AY268" s="705"/>
      <c r="AZ268" s="676"/>
      <c r="BA268" s="706"/>
      <c r="BB268" s="707"/>
      <c r="BC268" s="708"/>
    </row>
    <row r="269" spans="1:55" s="6" customFormat="1" ht="13.5">
      <c r="A269" s="41">
        <f>A268+1</f>
        <v>259</v>
      </c>
      <c r="B269" s="53" t="str">
        <f aca="true" t="shared" si="783" ref="B269:B280">AB269</f>
        <v>TOTAL PHARMACLIN</v>
      </c>
      <c r="C269" s="398"/>
      <c r="D269" s="89"/>
      <c r="E269" s="90"/>
      <c r="F269" s="100">
        <f>SUM(F266:F268)</f>
        <v>215802.47999999998</v>
      </c>
      <c r="G269" s="100">
        <f aca="true" t="shared" si="784" ref="G269:N269">SUM(G266:G268)</f>
        <v>31452.469999999998</v>
      </c>
      <c r="H269" s="100">
        <f t="shared" si="784"/>
        <v>89263.04</v>
      </c>
      <c r="I269" s="100">
        <f t="shared" si="784"/>
        <v>183934</v>
      </c>
      <c r="J269" s="100">
        <f t="shared" si="784"/>
        <v>0</v>
      </c>
      <c r="K269" s="100">
        <f t="shared" si="784"/>
        <v>0</v>
      </c>
      <c r="L269" s="100">
        <f t="shared" si="784"/>
        <v>0</v>
      </c>
      <c r="M269" s="100">
        <f t="shared" si="784"/>
        <v>0</v>
      </c>
      <c r="N269" s="100">
        <f t="shared" si="784"/>
        <v>0</v>
      </c>
      <c r="O269" s="53" t="str">
        <f aca="true" t="shared" si="785" ref="O269:O322">AB269</f>
        <v>TOTAL PHARMACLIN</v>
      </c>
      <c r="P269" s="418">
        <f>SUM(P266:P268)</f>
        <v>520451.99</v>
      </c>
      <c r="Q269" s="418">
        <f aca="true" t="shared" si="786" ref="Q269:W269">SUM(Q266:Q268)</f>
        <v>0</v>
      </c>
      <c r="R269" s="418">
        <f t="shared" si="786"/>
        <v>0</v>
      </c>
      <c r="S269" s="418">
        <f t="shared" si="786"/>
        <v>0</v>
      </c>
      <c r="T269" s="643">
        <f t="shared" si="786"/>
        <v>520451.99</v>
      </c>
      <c r="U269" s="644">
        <f t="shared" si="786"/>
        <v>0</v>
      </c>
      <c r="V269" s="644"/>
      <c r="W269" s="418">
        <f t="shared" si="786"/>
        <v>520451.99</v>
      </c>
      <c r="X269" s="168" t="str">
        <f aca="true" t="shared" si="787" ref="X269:X311">IF(T269+U269=W269,"OK","ATENTIE")</f>
        <v>OK</v>
      </c>
      <c r="Y269" s="224">
        <f aca="true" t="shared" si="788" ref="Y269:Y271">P269</f>
        <v>520451.99</v>
      </c>
      <c r="AA269" s="231"/>
      <c r="AB269" s="248" t="s">
        <v>357</v>
      </c>
      <c r="AC269" s="249"/>
      <c r="AD269" s="250"/>
      <c r="AE269" s="251"/>
      <c r="AF269" s="252"/>
      <c r="AG269" s="316"/>
      <c r="AH269" s="317"/>
      <c r="AI269" s="318">
        <f aca="true" t="shared" si="789" ref="AI269:AL269">SUM(AI266:AI267)</f>
        <v>459788.02999999997</v>
      </c>
      <c r="AJ269" s="318">
        <f t="shared" si="789"/>
        <v>459788.02999999997</v>
      </c>
      <c r="AK269" s="318">
        <f t="shared" si="789"/>
        <v>0</v>
      </c>
      <c r="AL269" s="319">
        <f t="shared" si="789"/>
        <v>0</v>
      </c>
      <c r="AM269" s="320">
        <f aca="true" t="shared" si="790" ref="AM269:AM300">U269</f>
        <v>0</v>
      </c>
      <c r="AN269" s="321">
        <f aca="true" t="shared" si="791" ref="AN269:AN272">T269:T269</f>
        <v>520451.99</v>
      </c>
      <c r="AO269" s="346">
        <f aca="true" t="shared" si="792" ref="AO269:AO300">U269</f>
        <v>0</v>
      </c>
      <c r="AP269" s="347">
        <f>SUM(AP266:AP267)</f>
        <v>459788.02999999997</v>
      </c>
      <c r="AQ269" s="168" t="str">
        <f aca="true" t="shared" si="793" ref="AQ269:AQ311">IF(AM269=U269,"OK","ATENTIE")</f>
        <v>OK</v>
      </c>
      <c r="AR269" s="168" t="str">
        <f aca="true" t="shared" si="794" ref="AR269:AR311">IF(AN269=T269,"OK","ATENTIE")</f>
        <v>OK</v>
      </c>
      <c r="AS269" s="231">
        <f aca="true" t="shared" si="795" ref="AS269:AS310">A269</f>
        <v>259</v>
      </c>
      <c r="AT269" s="348" t="str">
        <f aca="true" t="shared" si="796" ref="AT269:AT285">AB269</f>
        <v>TOTAL PHARMACLIN</v>
      </c>
      <c r="AU269" s="352"/>
      <c r="AV269" s="352"/>
      <c r="AW269" s="391"/>
      <c r="AX269" s="392"/>
      <c r="AY269" s="385"/>
      <c r="AZ269" s="310"/>
      <c r="BA269" s="377"/>
      <c r="BB269" s="386">
        <f aca="true" t="shared" si="797" ref="BB269:BB310">BC269</f>
        <v>0</v>
      </c>
      <c r="BC269" s="387">
        <f aca="true" t="shared" si="798" ref="BC269:BC310">U269</f>
        <v>0</v>
      </c>
    </row>
    <row r="270" spans="1:55" s="5" customFormat="1" ht="12.75">
      <c r="A270" s="41">
        <f aca="true" t="shared" si="799" ref="A270:A333">A269+1</f>
        <v>260</v>
      </c>
      <c r="B270" s="88" t="str">
        <f t="shared" si="783"/>
        <v>PRIMULA 1</v>
      </c>
      <c r="C270" s="48"/>
      <c r="D270" s="48"/>
      <c r="E270" s="49"/>
      <c r="F270" s="50"/>
      <c r="G270" s="51"/>
      <c r="H270" s="144"/>
      <c r="I270" s="144"/>
      <c r="J270" s="144"/>
      <c r="K270" s="144"/>
      <c r="L270" s="144"/>
      <c r="M270" s="144"/>
      <c r="N270" s="145"/>
      <c r="O270" s="88" t="str">
        <f t="shared" si="785"/>
        <v>PRIMULA 1</v>
      </c>
      <c r="P270" s="146">
        <f>SUM(F270:N270)</f>
        <v>0</v>
      </c>
      <c r="Q270" s="424"/>
      <c r="R270" s="176">
        <f>IF(P270-Q270-S270&gt;Y270,P270-Q270-S270-Y270,0)</f>
        <v>0</v>
      </c>
      <c r="S270" s="175"/>
      <c r="T270" s="177">
        <f>W270-U270</f>
        <v>0</v>
      </c>
      <c r="U270" s="178"/>
      <c r="V270" s="179"/>
      <c r="W270" s="180">
        <f>P270-Q270-R270-S270</f>
        <v>0</v>
      </c>
      <c r="X270" s="168" t="str">
        <f t="shared" si="787"/>
        <v>OK</v>
      </c>
      <c r="Y270" s="224">
        <f t="shared" si="788"/>
        <v>0</v>
      </c>
      <c r="AA270" s="231"/>
      <c r="AB270" s="247" t="s">
        <v>358</v>
      </c>
      <c r="AC270" s="233"/>
      <c r="AD270" s="268"/>
      <c r="AE270" s="269"/>
      <c r="AF270" s="270"/>
      <c r="AG270" s="302">
        <f t="shared" si="774"/>
        <v>0</v>
      </c>
      <c r="AH270" s="303" t="str">
        <f t="shared" si="775"/>
        <v>0</v>
      </c>
      <c r="AI270" s="304">
        <f t="shared" si="776"/>
        <v>0</v>
      </c>
      <c r="AJ270" s="305">
        <f t="shared" si="777"/>
        <v>0</v>
      </c>
      <c r="AK270" s="306">
        <f t="shared" si="778"/>
        <v>0</v>
      </c>
      <c r="AL270" s="307">
        <f t="shared" si="779"/>
        <v>0</v>
      </c>
      <c r="AM270" s="308">
        <f t="shared" si="790"/>
        <v>0</v>
      </c>
      <c r="AN270" s="309">
        <f t="shared" si="791"/>
        <v>0</v>
      </c>
      <c r="AO270" s="338">
        <f t="shared" si="792"/>
        <v>0</v>
      </c>
      <c r="AP270" s="339">
        <f t="shared" si="780"/>
        <v>0</v>
      </c>
      <c r="AQ270" s="168" t="str">
        <f t="shared" si="793"/>
        <v>OK</v>
      </c>
      <c r="AR270" s="168" t="str">
        <f t="shared" si="794"/>
        <v>OK</v>
      </c>
      <c r="AS270" s="231">
        <f t="shared" si="795"/>
        <v>260</v>
      </c>
      <c r="AT270" s="336" t="str">
        <f t="shared" si="796"/>
        <v>PRIMULA 1</v>
      </c>
      <c r="AU270" s="337"/>
      <c r="AV270" s="337"/>
      <c r="AW270" s="393"/>
      <c r="AX270" s="394"/>
      <c r="AY270" s="395"/>
      <c r="AZ270" s="294">
        <f t="shared" si="781"/>
        <v>0</v>
      </c>
      <c r="BA270" s="529" t="str">
        <f t="shared" si="782"/>
        <v>0</v>
      </c>
      <c r="BB270" s="530">
        <f t="shared" si="797"/>
        <v>0</v>
      </c>
      <c r="BC270" s="531">
        <f t="shared" si="798"/>
        <v>0</v>
      </c>
    </row>
    <row r="271" spans="1:55" s="5" customFormat="1" ht="12.75">
      <c r="A271" s="41">
        <f t="shared" si="799"/>
        <v>261</v>
      </c>
      <c r="B271" s="63" t="str">
        <f t="shared" si="783"/>
        <v>PRIMULA 2</v>
      </c>
      <c r="C271" s="48" t="s">
        <v>359</v>
      </c>
      <c r="D271" s="48">
        <v>2015</v>
      </c>
      <c r="E271" s="49">
        <v>42643</v>
      </c>
      <c r="F271" s="50"/>
      <c r="G271" s="51">
        <v>1295.95</v>
      </c>
      <c r="H271" s="52"/>
      <c r="I271" s="52"/>
      <c r="J271" s="52"/>
      <c r="K271" s="52"/>
      <c r="L271" s="52"/>
      <c r="M271" s="52"/>
      <c r="N271" s="140"/>
      <c r="O271" s="63" t="str">
        <f t="shared" si="785"/>
        <v>PRIMULA 2</v>
      </c>
      <c r="P271" s="122">
        <f>SUM(F271:N271)</f>
        <v>1295.95</v>
      </c>
      <c r="Q271" s="161"/>
      <c r="R271" s="162">
        <f>IF(P271-Q271-S271&gt;Y271,P271-Q271-S271-Y271,0)</f>
        <v>0</v>
      </c>
      <c r="S271" s="163"/>
      <c r="T271" s="164">
        <f>W271-U271</f>
        <v>1295.95</v>
      </c>
      <c r="U271" s="165"/>
      <c r="V271" s="173"/>
      <c r="W271" s="167">
        <f>P271-Q271-R271-S271</f>
        <v>1295.95</v>
      </c>
      <c r="X271" s="168" t="str">
        <f t="shared" si="787"/>
        <v>OK</v>
      </c>
      <c r="Y271" s="224">
        <f t="shared" si="788"/>
        <v>1295.95</v>
      </c>
      <c r="AA271" s="231"/>
      <c r="AB271" s="247" t="s">
        <v>360</v>
      </c>
      <c r="AC271" s="233"/>
      <c r="AD271" s="268"/>
      <c r="AE271" s="269"/>
      <c r="AF271" s="270"/>
      <c r="AG271" s="302">
        <f t="shared" si="774"/>
        <v>2015</v>
      </c>
      <c r="AH271" s="303">
        <f t="shared" si="775"/>
        <v>42643</v>
      </c>
      <c r="AI271" s="304">
        <f t="shared" si="776"/>
        <v>1295.95</v>
      </c>
      <c r="AJ271" s="305">
        <f t="shared" si="777"/>
        <v>1295.95</v>
      </c>
      <c r="AK271" s="306">
        <f t="shared" si="778"/>
        <v>0</v>
      </c>
      <c r="AL271" s="307">
        <f t="shared" si="779"/>
        <v>0</v>
      </c>
      <c r="AM271" s="308">
        <f t="shared" si="790"/>
        <v>0</v>
      </c>
      <c r="AN271" s="309">
        <f t="shared" si="791"/>
        <v>1295.95</v>
      </c>
      <c r="AO271" s="338">
        <f t="shared" si="792"/>
        <v>0</v>
      </c>
      <c r="AP271" s="339">
        <f t="shared" si="780"/>
        <v>1295.95</v>
      </c>
      <c r="AQ271" s="168" t="str">
        <f t="shared" si="793"/>
        <v>OK</v>
      </c>
      <c r="AR271" s="168" t="str">
        <f t="shared" si="794"/>
        <v>OK</v>
      </c>
      <c r="AS271" s="231">
        <f t="shared" si="795"/>
        <v>261</v>
      </c>
      <c r="AT271" s="336" t="str">
        <f t="shared" si="796"/>
        <v>PRIMULA 2</v>
      </c>
      <c r="AU271" s="337"/>
      <c r="AV271" s="337"/>
      <c r="AW271" s="393"/>
      <c r="AX271" s="394"/>
      <c r="AY271" s="395"/>
      <c r="AZ271" s="302">
        <f t="shared" si="781"/>
        <v>2015</v>
      </c>
      <c r="BA271" s="371">
        <f t="shared" si="782"/>
        <v>42643</v>
      </c>
      <c r="BB271" s="372">
        <f t="shared" si="797"/>
        <v>0</v>
      </c>
      <c r="BC271" s="373">
        <f t="shared" si="798"/>
        <v>0</v>
      </c>
    </row>
    <row r="272" spans="1:55" s="6" customFormat="1" ht="13.5">
      <c r="A272" s="41">
        <f t="shared" si="799"/>
        <v>262</v>
      </c>
      <c r="B272" s="53" t="str">
        <f t="shared" si="783"/>
        <v>TOTAL PRIMULA</v>
      </c>
      <c r="C272" s="398"/>
      <c r="D272" s="55"/>
      <c r="E272" s="56"/>
      <c r="F272" s="100">
        <f aca="true" t="shared" si="800" ref="F272:U272">SUM(F270:F271)</f>
        <v>0</v>
      </c>
      <c r="G272" s="100">
        <f t="shared" si="800"/>
        <v>1295.95</v>
      </c>
      <c r="H272" s="100">
        <f t="shared" si="800"/>
        <v>0</v>
      </c>
      <c r="I272" s="147">
        <f t="shared" si="800"/>
        <v>0</v>
      </c>
      <c r="J272" s="147">
        <f t="shared" si="800"/>
        <v>0</v>
      </c>
      <c r="K272" s="147">
        <f t="shared" si="800"/>
        <v>0</v>
      </c>
      <c r="L272" s="147">
        <f t="shared" si="800"/>
        <v>0</v>
      </c>
      <c r="M272" s="147">
        <f t="shared" si="800"/>
        <v>0</v>
      </c>
      <c r="N272" s="148">
        <f t="shared" si="800"/>
        <v>0</v>
      </c>
      <c r="O272" s="53" t="str">
        <f t="shared" si="785"/>
        <v>TOTAL PRIMULA</v>
      </c>
      <c r="P272" s="418">
        <f t="shared" si="800"/>
        <v>1295.95</v>
      </c>
      <c r="Q272" s="141">
        <f t="shared" si="800"/>
        <v>0</v>
      </c>
      <c r="R272" s="141">
        <f t="shared" si="800"/>
        <v>0</v>
      </c>
      <c r="S272" s="141">
        <f t="shared" si="800"/>
        <v>0</v>
      </c>
      <c r="T272" s="181">
        <f t="shared" si="800"/>
        <v>1295.95</v>
      </c>
      <c r="U272" s="182">
        <f t="shared" si="800"/>
        <v>0</v>
      </c>
      <c r="V272" s="183"/>
      <c r="W272" s="184">
        <f>SUM(W270:W271)</f>
        <v>1295.95</v>
      </c>
      <c r="X272" s="168" t="str">
        <f t="shared" si="787"/>
        <v>OK</v>
      </c>
      <c r="Y272" s="224">
        <f aca="true" t="shared" si="801" ref="Y272:Y322">P272</f>
        <v>1295.95</v>
      </c>
      <c r="AA272" s="231"/>
      <c r="AB272" s="248" t="s">
        <v>361</v>
      </c>
      <c r="AC272" s="249"/>
      <c r="AD272" s="250"/>
      <c r="AE272" s="251"/>
      <c r="AF272" s="252"/>
      <c r="AG272" s="316"/>
      <c r="AH272" s="317"/>
      <c r="AI272" s="318">
        <f aca="true" t="shared" si="802" ref="AI272:AL272">SUM(AI270:AI271)</f>
        <v>1295.95</v>
      </c>
      <c r="AJ272" s="318">
        <f t="shared" si="802"/>
        <v>1295.95</v>
      </c>
      <c r="AK272" s="318">
        <f t="shared" si="802"/>
        <v>0</v>
      </c>
      <c r="AL272" s="319">
        <f t="shared" si="802"/>
        <v>0</v>
      </c>
      <c r="AM272" s="320">
        <f t="shared" si="790"/>
        <v>0</v>
      </c>
      <c r="AN272" s="321">
        <f t="shared" si="791"/>
        <v>1295.95</v>
      </c>
      <c r="AO272" s="346">
        <f t="shared" si="792"/>
        <v>0</v>
      </c>
      <c r="AP272" s="347">
        <f>SUM(AP270:AP271)</f>
        <v>1295.95</v>
      </c>
      <c r="AQ272" s="168" t="str">
        <f t="shared" si="793"/>
        <v>OK</v>
      </c>
      <c r="AR272" s="168" t="str">
        <f t="shared" si="794"/>
        <v>OK</v>
      </c>
      <c r="AS272" s="231">
        <f t="shared" si="795"/>
        <v>262</v>
      </c>
      <c r="AT272" s="348" t="str">
        <f t="shared" si="796"/>
        <v>TOTAL PRIMULA</v>
      </c>
      <c r="AU272" s="352"/>
      <c r="AV272" s="352"/>
      <c r="AW272" s="391"/>
      <c r="AX272" s="392"/>
      <c r="AY272" s="385"/>
      <c r="AZ272" s="310"/>
      <c r="BA272" s="377"/>
      <c r="BB272" s="386">
        <f t="shared" si="797"/>
        <v>0</v>
      </c>
      <c r="BC272" s="387">
        <f t="shared" si="798"/>
        <v>0</v>
      </c>
    </row>
    <row r="273" spans="1:55" s="5" customFormat="1" ht="12.75">
      <c r="A273" s="41">
        <f t="shared" si="799"/>
        <v>263</v>
      </c>
      <c r="B273" s="91" t="str">
        <f t="shared" si="783"/>
        <v>RELI</v>
      </c>
      <c r="C273" s="48" t="s">
        <v>362</v>
      </c>
      <c r="D273" s="48">
        <v>180</v>
      </c>
      <c r="E273" s="49">
        <v>42643</v>
      </c>
      <c r="F273" s="50"/>
      <c r="G273" s="51">
        <v>1157.31</v>
      </c>
      <c r="H273" s="52"/>
      <c r="I273" s="52"/>
      <c r="J273" s="52"/>
      <c r="K273" s="52"/>
      <c r="L273" s="52"/>
      <c r="M273" s="52"/>
      <c r="N273" s="140"/>
      <c r="O273" s="91" t="str">
        <f t="shared" si="785"/>
        <v>RELI</v>
      </c>
      <c r="P273" s="422">
        <f aca="true" t="shared" si="803" ref="P273:P277">SUM(F273:N273)</f>
        <v>1157.31</v>
      </c>
      <c r="Q273" s="438"/>
      <c r="R273" s="174">
        <f aca="true" t="shared" si="804" ref="R273:R277">IF(P273-Q273-S273&gt;Y273,P273-Q273-S273-Y273,0)</f>
        <v>0</v>
      </c>
      <c r="S273" s="185"/>
      <c r="T273" s="195">
        <f aca="true" t="shared" si="805" ref="T273:T277">W273-U273</f>
        <v>1157.31</v>
      </c>
      <c r="U273" s="187"/>
      <c r="V273" s="196"/>
      <c r="W273" s="189">
        <f aca="true" t="shared" si="806" ref="W273:W277">P273-Q273-R273-S273</f>
        <v>1157.31</v>
      </c>
      <c r="X273" s="168" t="str">
        <f t="shared" si="787"/>
        <v>OK</v>
      </c>
      <c r="Y273" s="224">
        <f t="shared" si="801"/>
        <v>1157.31</v>
      </c>
      <c r="AA273" s="231"/>
      <c r="AB273" s="253" t="s">
        <v>363</v>
      </c>
      <c r="AC273" s="254"/>
      <c r="AD273" s="268"/>
      <c r="AE273" s="269"/>
      <c r="AF273" s="270"/>
      <c r="AG273" s="302">
        <f aca="true" t="shared" si="807" ref="AG273:AG277">D273</f>
        <v>180</v>
      </c>
      <c r="AH273" s="303">
        <f aca="true" t="shared" si="808" ref="AH273:AH277">IF(E273=0,"0",E273)</f>
        <v>42643</v>
      </c>
      <c r="AI273" s="304">
        <f aca="true" t="shared" si="809" ref="AI273:AI277">P273</f>
        <v>1157.31</v>
      </c>
      <c r="AJ273" s="305">
        <f aca="true" t="shared" si="810" ref="AJ273:AJ277">AI273-AK273</f>
        <v>1157.31</v>
      </c>
      <c r="AK273" s="306">
        <f aca="true" t="shared" si="811" ref="AK273:AK277">S273</f>
        <v>0</v>
      </c>
      <c r="AL273" s="307">
        <f aca="true" t="shared" si="812" ref="AL273:AL277">Q273+R273</f>
        <v>0</v>
      </c>
      <c r="AM273" s="308">
        <f t="shared" si="790"/>
        <v>0</v>
      </c>
      <c r="AN273" s="309">
        <f>T273:T274</f>
        <v>1157.31</v>
      </c>
      <c r="AO273" s="338">
        <f t="shared" si="792"/>
        <v>0</v>
      </c>
      <c r="AP273" s="339">
        <f aca="true" t="shared" si="813" ref="AP273:AP277">AJ273-AL273</f>
        <v>1157.31</v>
      </c>
      <c r="AQ273" s="168" t="str">
        <f t="shared" si="793"/>
        <v>OK</v>
      </c>
      <c r="AR273" s="168" t="str">
        <f t="shared" si="794"/>
        <v>OK</v>
      </c>
      <c r="AS273" s="231">
        <f t="shared" si="795"/>
        <v>263</v>
      </c>
      <c r="AT273" s="344" t="str">
        <f t="shared" si="796"/>
        <v>RELI</v>
      </c>
      <c r="AU273" s="345"/>
      <c r="AV273" s="345"/>
      <c r="AW273" s="393"/>
      <c r="AX273" s="394"/>
      <c r="AY273" s="395"/>
      <c r="AZ273" s="294">
        <f aca="true" t="shared" si="814" ref="AZ273:AZ277">D273</f>
        <v>180</v>
      </c>
      <c r="BA273" s="529">
        <f aca="true" t="shared" si="815" ref="BA273:BA277">IF(E273=0,"0",E273)</f>
        <v>42643</v>
      </c>
      <c r="BB273" s="530">
        <f t="shared" si="797"/>
        <v>0</v>
      </c>
      <c r="BC273" s="531">
        <f t="shared" si="798"/>
        <v>0</v>
      </c>
    </row>
    <row r="274" spans="1:55" s="5" customFormat="1" ht="12.75">
      <c r="A274" s="41">
        <f t="shared" si="799"/>
        <v>264</v>
      </c>
      <c r="B274" s="63" t="str">
        <f t="shared" si="783"/>
        <v>RELI</v>
      </c>
      <c r="C274" s="48"/>
      <c r="D274" s="64"/>
      <c r="E274" s="65"/>
      <c r="F274" s="50"/>
      <c r="G274" s="50"/>
      <c r="H274" s="50"/>
      <c r="I274" s="128"/>
      <c r="J274" s="128"/>
      <c r="K274" s="128"/>
      <c r="L274" s="128"/>
      <c r="M274" s="128"/>
      <c r="N274" s="129"/>
      <c r="O274" s="63" t="str">
        <f t="shared" si="785"/>
        <v>RELI</v>
      </c>
      <c r="P274" s="122">
        <f t="shared" si="803"/>
        <v>0</v>
      </c>
      <c r="Q274" s="161"/>
      <c r="R274" s="162">
        <f t="shared" si="804"/>
        <v>0</v>
      </c>
      <c r="S274" s="163"/>
      <c r="T274" s="164">
        <f t="shared" si="805"/>
        <v>0</v>
      </c>
      <c r="U274" s="165"/>
      <c r="V274" s="173"/>
      <c r="W274" s="167">
        <f t="shared" si="806"/>
        <v>0</v>
      </c>
      <c r="X274" s="168" t="str">
        <f t="shared" si="787"/>
        <v>OK</v>
      </c>
      <c r="Y274" s="224">
        <f t="shared" si="801"/>
        <v>0</v>
      </c>
      <c r="AA274" s="231"/>
      <c r="AB274" s="253" t="s">
        <v>363</v>
      </c>
      <c r="AC274" s="254"/>
      <c r="AD274" s="268"/>
      <c r="AE274" s="269"/>
      <c r="AF274" s="270"/>
      <c r="AG274" s="302">
        <f t="shared" si="807"/>
        <v>0</v>
      </c>
      <c r="AH274" s="303" t="str">
        <f t="shared" si="808"/>
        <v>0</v>
      </c>
      <c r="AI274" s="304">
        <f t="shared" si="809"/>
        <v>0</v>
      </c>
      <c r="AJ274" s="305">
        <f t="shared" si="810"/>
        <v>0</v>
      </c>
      <c r="AK274" s="306">
        <f t="shared" si="811"/>
        <v>0</v>
      </c>
      <c r="AL274" s="307">
        <f t="shared" si="812"/>
        <v>0</v>
      </c>
      <c r="AM274" s="308">
        <f t="shared" si="790"/>
        <v>0</v>
      </c>
      <c r="AN274" s="309">
        <f aca="true" t="shared" si="816" ref="AN274:AN284">T274:T274</f>
        <v>0</v>
      </c>
      <c r="AO274" s="338">
        <f t="shared" si="792"/>
        <v>0</v>
      </c>
      <c r="AP274" s="339">
        <f t="shared" si="813"/>
        <v>0</v>
      </c>
      <c r="AQ274" s="168" t="str">
        <f t="shared" si="793"/>
        <v>OK</v>
      </c>
      <c r="AR274" s="168" t="str">
        <f t="shared" si="794"/>
        <v>OK</v>
      </c>
      <c r="AS274" s="231">
        <f t="shared" si="795"/>
        <v>264</v>
      </c>
      <c r="AT274" s="344" t="str">
        <f t="shared" si="796"/>
        <v>RELI</v>
      </c>
      <c r="AU274" s="345"/>
      <c r="AV274" s="345"/>
      <c r="AW274" s="393"/>
      <c r="AX274" s="394"/>
      <c r="AY274" s="395"/>
      <c r="AZ274" s="302">
        <f t="shared" si="814"/>
        <v>0</v>
      </c>
      <c r="BA274" s="371" t="str">
        <f t="shared" si="815"/>
        <v>0</v>
      </c>
      <c r="BB274" s="372">
        <f t="shared" si="797"/>
        <v>0</v>
      </c>
      <c r="BC274" s="373">
        <f t="shared" si="798"/>
        <v>0</v>
      </c>
    </row>
    <row r="275" spans="1:55" s="6" customFormat="1" ht="13.5">
      <c r="A275" s="41">
        <f t="shared" si="799"/>
        <v>265</v>
      </c>
      <c r="B275" s="53" t="str">
        <f t="shared" si="783"/>
        <v>TOTAL RELI</v>
      </c>
      <c r="C275" s="84"/>
      <c r="D275" s="55"/>
      <c r="E275" s="56"/>
      <c r="F275" s="87">
        <f aca="true" t="shared" si="817" ref="F275:U275">SUM(F273:F274)</f>
        <v>0</v>
      </c>
      <c r="G275" s="87">
        <f t="shared" si="817"/>
        <v>1157.31</v>
      </c>
      <c r="H275" s="87">
        <f t="shared" si="817"/>
        <v>0</v>
      </c>
      <c r="I275" s="135">
        <f t="shared" si="817"/>
        <v>0</v>
      </c>
      <c r="J275" s="135">
        <f t="shared" si="817"/>
        <v>0</v>
      </c>
      <c r="K275" s="135">
        <f t="shared" si="817"/>
        <v>0</v>
      </c>
      <c r="L275" s="135">
        <f t="shared" si="817"/>
        <v>0</v>
      </c>
      <c r="M275" s="135">
        <f t="shared" si="817"/>
        <v>0</v>
      </c>
      <c r="N275" s="136">
        <f t="shared" si="817"/>
        <v>0</v>
      </c>
      <c r="O275" s="53" t="str">
        <f t="shared" si="785"/>
        <v>TOTAL RELI</v>
      </c>
      <c r="P275" s="418">
        <f t="shared" si="817"/>
        <v>1157.31</v>
      </c>
      <c r="Q275" s="141">
        <f t="shared" si="817"/>
        <v>0</v>
      </c>
      <c r="R275" s="141">
        <f t="shared" si="817"/>
        <v>0</v>
      </c>
      <c r="S275" s="141">
        <f t="shared" si="817"/>
        <v>0</v>
      </c>
      <c r="T275" s="181">
        <f t="shared" si="817"/>
        <v>1157.31</v>
      </c>
      <c r="U275" s="182">
        <f t="shared" si="817"/>
        <v>0</v>
      </c>
      <c r="V275" s="183"/>
      <c r="W275" s="184">
        <f>SUM(W273:W274)</f>
        <v>1157.31</v>
      </c>
      <c r="X275" s="168" t="str">
        <f t="shared" si="787"/>
        <v>OK</v>
      </c>
      <c r="Y275" s="224">
        <f t="shared" si="801"/>
        <v>1157.31</v>
      </c>
      <c r="AA275" s="231"/>
      <c r="AB275" s="248" t="s">
        <v>364</v>
      </c>
      <c r="AC275" s="249"/>
      <c r="AD275" s="250"/>
      <c r="AE275" s="251"/>
      <c r="AF275" s="252"/>
      <c r="AG275" s="316"/>
      <c r="AH275" s="317"/>
      <c r="AI275" s="318">
        <f aca="true" t="shared" si="818" ref="AI275:AL275">SUM(AI273:AI274)</f>
        <v>1157.31</v>
      </c>
      <c r="AJ275" s="318">
        <f t="shared" si="818"/>
        <v>1157.31</v>
      </c>
      <c r="AK275" s="318">
        <f t="shared" si="818"/>
        <v>0</v>
      </c>
      <c r="AL275" s="319">
        <f t="shared" si="818"/>
        <v>0</v>
      </c>
      <c r="AM275" s="320">
        <f t="shared" si="790"/>
        <v>0</v>
      </c>
      <c r="AN275" s="321">
        <f t="shared" si="816"/>
        <v>1157.31</v>
      </c>
      <c r="AO275" s="346">
        <f t="shared" si="792"/>
        <v>0</v>
      </c>
      <c r="AP275" s="347">
        <f>SUM(AP273:AP274)</f>
        <v>1157.31</v>
      </c>
      <c r="AQ275" s="168" t="str">
        <f t="shared" si="793"/>
        <v>OK</v>
      </c>
      <c r="AR275" s="168" t="str">
        <f t="shared" si="794"/>
        <v>OK</v>
      </c>
      <c r="AS275" s="231">
        <f t="shared" si="795"/>
        <v>265</v>
      </c>
      <c r="AT275" s="348" t="str">
        <f t="shared" si="796"/>
        <v>TOTAL RELI</v>
      </c>
      <c r="AU275" s="352"/>
      <c r="AV275" s="352"/>
      <c r="AW275" s="391"/>
      <c r="AX275" s="392"/>
      <c r="AY275" s="385"/>
      <c r="AZ275" s="310"/>
      <c r="BA275" s="377"/>
      <c r="BB275" s="386">
        <f t="shared" si="797"/>
        <v>0</v>
      </c>
      <c r="BC275" s="387">
        <f t="shared" si="798"/>
        <v>0</v>
      </c>
    </row>
    <row r="276" spans="1:55" s="5" customFormat="1" ht="25.5">
      <c r="A276" s="41">
        <f t="shared" si="799"/>
        <v>266</v>
      </c>
      <c r="B276" s="546" t="str">
        <f t="shared" si="783"/>
        <v>REMEDIUM 1</v>
      </c>
      <c r="C276" s="43" t="s">
        <v>365</v>
      </c>
      <c r="D276" s="43">
        <v>425</v>
      </c>
      <c r="E276" s="44">
        <v>42643</v>
      </c>
      <c r="F276" s="45"/>
      <c r="G276" s="46">
        <v>1005.25</v>
      </c>
      <c r="H276" s="45"/>
      <c r="I276" s="126"/>
      <c r="J276" s="126"/>
      <c r="K276" s="126"/>
      <c r="L276" s="126"/>
      <c r="M276" s="126"/>
      <c r="N276" s="127"/>
      <c r="O276" s="546" t="str">
        <f t="shared" si="785"/>
        <v>REMEDIUM 1</v>
      </c>
      <c r="P276" s="146">
        <f t="shared" si="803"/>
        <v>1005.25</v>
      </c>
      <c r="Q276" s="555"/>
      <c r="R276" s="556">
        <f t="shared" si="804"/>
        <v>0</v>
      </c>
      <c r="S276" s="175"/>
      <c r="T276" s="195">
        <f t="shared" si="805"/>
        <v>0</v>
      </c>
      <c r="U276" s="178">
        <v>1005.25</v>
      </c>
      <c r="V276" s="188" t="s">
        <v>366</v>
      </c>
      <c r="W276" s="560">
        <f t="shared" si="806"/>
        <v>1005.25</v>
      </c>
      <c r="X276" s="168" t="str">
        <f t="shared" si="787"/>
        <v>OK</v>
      </c>
      <c r="Y276" s="224">
        <f t="shared" si="801"/>
        <v>1005.25</v>
      </c>
      <c r="AA276" s="231"/>
      <c r="AB276" s="247" t="s">
        <v>367</v>
      </c>
      <c r="AC276" s="233"/>
      <c r="AD276" s="234"/>
      <c r="AE276" s="235"/>
      <c r="AF276" s="270"/>
      <c r="AG276" s="302">
        <f t="shared" si="807"/>
        <v>425</v>
      </c>
      <c r="AH276" s="303">
        <f t="shared" si="808"/>
        <v>42643</v>
      </c>
      <c r="AI276" s="304">
        <f t="shared" si="809"/>
        <v>1005.25</v>
      </c>
      <c r="AJ276" s="305">
        <f t="shared" si="810"/>
        <v>1005.25</v>
      </c>
      <c r="AK276" s="306">
        <f t="shared" si="811"/>
        <v>0</v>
      </c>
      <c r="AL276" s="307">
        <f t="shared" si="812"/>
        <v>0</v>
      </c>
      <c r="AM276" s="308">
        <f t="shared" si="790"/>
        <v>1005.25</v>
      </c>
      <c r="AN276" s="309">
        <f t="shared" si="816"/>
        <v>0</v>
      </c>
      <c r="AO276" s="338">
        <f t="shared" si="792"/>
        <v>1005.25</v>
      </c>
      <c r="AP276" s="339">
        <f t="shared" si="813"/>
        <v>1005.25</v>
      </c>
      <c r="AQ276" s="168" t="str">
        <f t="shared" si="793"/>
        <v>OK</v>
      </c>
      <c r="AR276" s="168" t="str">
        <f t="shared" si="794"/>
        <v>OK</v>
      </c>
      <c r="AS276" s="231">
        <f t="shared" si="795"/>
        <v>266</v>
      </c>
      <c r="AT276" s="336" t="str">
        <f t="shared" si="796"/>
        <v>REMEDIUM 1</v>
      </c>
      <c r="AU276" s="337"/>
      <c r="AV276" s="337"/>
      <c r="AW276" s="368"/>
      <c r="AX276" s="369"/>
      <c r="AY276" s="395"/>
      <c r="AZ276" s="294">
        <f t="shared" si="814"/>
        <v>425</v>
      </c>
      <c r="BA276" s="529">
        <f t="shared" si="815"/>
        <v>42643</v>
      </c>
      <c r="BB276" s="530">
        <f t="shared" si="797"/>
        <v>1005.25</v>
      </c>
      <c r="BC276" s="531">
        <f t="shared" si="798"/>
        <v>1005.25</v>
      </c>
    </row>
    <row r="277" spans="1:55" s="5" customFormat="1" ht="12.75">
      <c r="A277" s="41">
        <f t="shared" si="799"/>
        <v>267</v>
      </c>
      <c r="B277" s="402" t="str">
        <f t="shared" si="783"/>
        <v>REMEDIUM 2</v>
      </c>
      <c r="C277" s="48" t="s">
        <v>270</v>
      </c>
      <c r="D277" s="48">
        <v>383</v>
      </c>
      <c r="E277" s="49">
        <v>42643</v>
      </c>
      <c r="F277" s="50">
        <v>1289.8</v>
      </c>
      <c r="G277" s="51">
        <v>919.97</v>
      </c>
      <c r="H277" s="50"/>
      <c r="I277" s="128"/>
      <c r="J277" s="128"/>
      <c r="K277" s="128"/>
      <c r="L277" s="128"/>
      <c r="M277" s="128"/>
      <c r="N277" s="129"/>
      <c r="O277" s="402" t="str">
        <f t="shared" si="785"/>
        <v>REMEDIUM 2</v>
      </c>
      <c r="P277" s="122">
        <f t="shared" si="803"/>
        <v>2209.77</v>
      </c>
      <c r="Q277" s="106"/>
      <c r="R277" s="198">
        <f t="shared" si="804"/>
        <v>0</v>
      </c>
      <c r="S277" s="163"/>
      <c r="T277" s="164">
        <f t="shared" si="805"/>
        <v>2209.77</v>
      </c>
      <c r="U277" s="645"/>
      <c r="V277" s="188"/>
      <c r="W277" s="432">
        <f t="shared" si="806"/>
        <v>2209.77</v>
      </c>
      <c r="X277" s="168" t="str">
        <f t="shared" si="787"/>
        <v>OK</v>
      </c>
      <c r="Y277" s="224">
        <f t="shared" si="801"/>
        <v>2209.77</v>
      </c>
      <c r="AA277" s="231"/>
      <c r="AB277" s="247" t="s">
        <v>368</v>
      </c>
      <c r="AC277" s="233"/>
      <c r="AD277" s="234"/>
      <c r="AE277" s="235"/>
      <c r="AF277" s="270"/>
      <c r="AG277" s="302">
        <f t="shared" si="807"/>
        <v>383</v>
      </c>
      <c r="AH277" s="303">
        <f t="shared" si="808"/>
        <v>42643</v>
      </c>
      <c r="AI277" s="304">
        <f t="shared" si="809"/>
        <v>2209.77</v>
      </c>
      <c r="AJ277" s="305">
        <f t="shared" si="810"/>
        <v>2209.77</v>
      </c>
      <c r="AK277" s="306">
        <f t="shared" si="811"/>
        <v>0</v>
      </c>
      <c r="AL277" s="307">
        <f t="shared" si="812"/>
        <v>0</v>
      </c>
      <c r="AM277" s="308">
        <f t="shared" si="790"/>
        <v>0</v>
      </c>
      <c r="AN277" s="309">
        <f t="shared" si="816"/>
        <v>2209.77</v>
      </c>
      <c r="AO277" s="338">
        <f t="shared" si="792"/>
        <v>0</v>
      </c>
      <c r="AP277" s="339">
        <f t="shared" si="813"/>
        <v>2209.77</v>
      </c>
      <c r="AQ277" s="168" t="str">
        <f t="shared" si="793"/>
        <v>OK</v>
      </c>
      <c r="AR277" s="168" t="str">
        <f t="shared" si="794"/>
        <v>OK</v>
      </c>
      <c r="AS277" s="231">
        <f t="shared" si="795"/>
        <v>267</v>
      </c>
      <c r="AT277" s="336" t="str">
        <f t="shared" si="796"/>
        <v>REMEDIUM 2</v>
      </c>
      <c r="AU277" s="337"/>
      <c r="AV277" s="337"/>
      <c r="AW277" s="368"/>
      <c r="AX277" s="369"/>
      <c r="AY277" s="395"/>
      <c r="AZ277" s="302">
        <f t="shared" si="814"/>
        <v>383</v>
      </c>
      <c r="BA277" s="371">
        <f t="shared" si="815"/>
        <v>42643</v>
      </c>
      <c r="BB277" s="372">
        <f t="shared" si="797"/>
        <v>0</v>
      </c>
      <c r="BC277" s="373">
        <f t="shared" si="798"/>
        <v>0</v>
      </c>
    </row>
    <row r="278" spans="1:55" s="6" customFormat="1" ht="13.5">
      <c r="A278" s="41">
        <f t="shared" si="799"/>
        <v>268</v>
      </c>
      <c r="B278" s="403" t="str">
        <f t="shared" si="783"/>
        <v>TOTAL REMEDIUM</v>
      </c>
      <c r="C278" s="84"/>
      <c r="D278" s="405"/>
      <c r="E278" s="406"/>
      <c r="F278" s="87">
        <f aca="true" t="shared" si="819" ref="F278:N278">SUM(F276:F277)</f>
        <v>1289.8</v>
      </c>
      <c r="G278" s="87">
        <f t="shared" si="819"/>
        <v>1925.22</v>
      </c>
      <c r="H278" s="87">
        <f t="shared" si="819"/>
        <v>0</v>
      </c>
      <c r="I278" s="135">
        <f t="shared" si="819"/>
        <v>0</v>
      </c>
      <c r="J278" s="135">
        <f t="shared" si="819"/>
        <v>0</v>
      </c>
      <c r="K278" s="135">
        <f t="shared" si="819"/>
        <v>0</v>
      </c>
      <c r="L278" s="135">
        <f t="shared" si="819"/>
        <v>0</v>
      </c>
      <c r="M278" s="135">
        <f t="shared" si="819"/>
        <v>0</v>
      </c>
      <c r="N278" s="136">
        <f t="shared" si="819"/>
        <v>0</v>
      </c>
      <c r="O278" s="403" t="str">
        <f t="shared" si="785"/>
        <v>TOTAL REMEDIUM</v>
      </c>
      <c r="P278" s="57">
        <f aca="true" t="shared" si="820" ref="P278:U278">SUM(P276:P277)</f>
        <v>3215.02</v>
      </c>
      <c r="Q278" s="57">
        <f t="shared" si="820"/>
        <v>0</v>
      </c>
      <c r="R278" s="57">
        <f t="shared" si="820"/>
        <v>0</v>
      </c>
      <c r="S278" s="57">
        <f t="shared" si="820"/>
        <v>0</v>
      </c>
      <c r="T278" s="181">
        <f t="shared" si="820"/>
        <v>2209.77</v>
      </c>
      <c r="U278" s="182">
        <f t="shared" si="820"/>
        <v>1005.25</v>
      </c>
      <c r="V278" s="646"/>
      <c r="W278" s="124">
        <f>SUM(W276:W277)</f>
        <v>3215.02</v>
      </c>
      <c r="X278" s="168" t="str">
        <f t="shared" si="787"/>
        <v>OK</v>
      </c>
      <c r="Y278" s="224">
        <f t="shared" si="801"/>
        <v>3215.02</v>
      </c>
      <c r="AA278" s="231"/>
      <c r="AB278" s="248" t="s">
        <v>369</v>
      </c>
      <c r="AC278" s="249"/>
      <c r="AD278" s="250"/>
      <c r="AE278" s="251"/>
      <c r="AF278" s="252"/>
      <c r="AG278" s="316"/>
      <c r="AH278" s="317"/>
      <c r="AI278" s="318">
        <f aca="true" t="shared" si="821" ref="AI278:AL278">SUM(AI276:AI277)</f>
        <v>3215.02</v>
      </c>
      <c r="AJ278" s="318">
        <f t="shared" si="821"/>
        <v>3215.02</v>
      </c>
      <c r="AK278" s="318">
        <f t="shared" si="821"/>
        <v>0</v>
      </c>
      <c r="AL278" s="319">
        <f t="shared" si="821"/>
        <v>0</v>
      </c>
      <c r="AM278" s="320">
        <f t="shared" si="790"/>
        <v>1005.25</v>
      </c>
      <c r="AN278" s="321">
        <f t="shared" si="816"/>
        <v>2209.77</v>
      </c>
      <c r="AO278" s="346">
        <f t="shared" si="792"/>
        <v>1005.25</v>
      </c>
      <c r="AP278" s="347">
        <f>SUM(AP276:AP277)</f>
        <v>3215.02</v>
      </c>
      <c r="AQ278" s="168" t="str">
        <f t="shared" si="793"/>
        <v>OK</v>
      </c>
      <c r="AR278" s="168" t="str">
        <f t="shared" si="794"/>
        <v>OK</v>
      </c>
      <c r="AS278" s="231">
        <f t="shared" si="795"/>
        <v>268</v>
      </c>
      <c r="AT278" s="348" t="str">
        <f t="shared" si="796"/>
        <v>TOTAL REMEDIUM</v>
      </c>
      <c r="AU278" s="352"/>
      <c r="AV278" s="352"/>
      <c r="AW278" s="391"/>
      <c r="AX278" s="392"/>
      <c r="AY278" s="385"/>
      <c r="AZ278" s="310"/>
      <c r="BA278" s="377"/>
      <c r="BB278" s="386">
        <f t="shared" si="797"/>
        <v>1005.25</v>
      </c>
      <c r="BC278" s="387">
        <f t="shared" si="798"/>
        <v>1005.25</v>
      </c>
    </row>
    <row r="279" spans="1:55" s="5" customFormat="1" ht="12" customHeight="1">
      <c r="A279" s="41">
        <f t="shared" si="799"/>
        <v>269</v>
      </c>
      <c r="B279" s="91" t="str">
        <f t="shared" si="783"/>
        <v>RETETA 1 UNIRII</v>
      </c>
      <c r="C279" s="72" t="s">
        <v>370</v>
      </c>
      <c r="D279" s="72">
        <v>92300372</v>
      </c>
      <c r="E279" s="73">
        <v>42643</v>
      </c>
      <c r="F279" s="40"/>
      <c r="G279" s="39">
        <v>142.92</v>
      </c>
      <c r="H279" s="40"/>
      <c r="I279" s="40"/>
      <c r="J279" s="132"/>
      <c r="K279" s="132"/>
      <c r="L279" s="40"/>
      <c r="M279" s="40"/>
      <c r="N279" s="133"/>
      <c r="O279" s="91" t="str">
        <f t="shared" si="785"/>
        <v>RETETA 1 UNIRII</v>
      </c>
      <c r="P279" s="146">
        <f aca="true" t="shared" si="822" ref="P279:P281">SUM(F279:N279)</f>
        <v>142.92</v>
      </c>
      <c r="Q279" s="438"/>
      <c r="R279" s="174">
        <f aca="true" t="shared" si="823" ref="R279:R281">IF(P279-Q279-S279&gt;Y279,P279-Q279-S279-Y279,0)</f>
        <v>0</v>
      </c>
      <c r="S279" s="185"/>
      <c r="T279" s="195">
        <f aca="true" t="shared" si="824" ref="T279:T281">W279-U279</f>
        <v>142.92</v>
      </c>
      <c r="U279" s="187"/>
      <c r="V279" s="196"/>
      <c r="W279" s="189">
        <f aca="true" t="shared" si="825" ref="W279:W281">P279-Q279-R279-S279</f>
        <v>142.92</v>
      </c>
      <c r="X279" s="168" t="str">
        <f t="shared" si="787"/>
        <v>OK</v>
      </c>
      <c r="Y279" s="224">
        <f t="shared" si="801"/>
        <v>142.92</v>
      </c>
      <c r="AA279" s="231"/>
      <c r="AB279" s="655" t="s">
        <v>371</v>
      </c>
      <c r="AC279" s="276"/>
      <c r="AD279" s="276"/>
      <c r="AE279" s="269"/>
      <c r="AF279" s="270"/>
      <c r="AG279" s="302">
        <f aca="true" t="shared" si="826" ref="AG279:AG281">D279</f>
        <v>92300372</v>
      </c>
      <c r="AH279" s="303">
        <f aca="true" t="shared" si="827" ref="AH279:AH281">IF(E279=0,"0",E279)</f>
        <v>42643</v>
      </c>
      <c r="AI279" s="304">
        <f aca="true" t="shared" si="828" ref="AI279:AI281">P279</f>
        <v>142.92</v>
      </c>
      <c r="AJ279" s="305">
        <f aca="true" t="shared" si="829" ref="AJ279:AJ281">AI279-AK279</f>
        <v>142.92</v>
      </c>
      <c r="AK279" s="306">
        <f aca="true" t="shared" si="830" ref="AK279:AK281">S279</f>
        <v>0</v>
      </c>
      <c r="AL279" s="307">
        <f aca="true" t="shared" si="831" ref="AL279:AL281">Q279+R279</f>
        <v>0</v>
      </c>
      <c r="AM279" s="308">
        <f t="shared" si="790"/>
        <v>0</v>
      </c>
      <c r="AN279" s="309">
        <f t="shared" si="816"/>
        <v>142.92</v>
      </c>
      <c r="AO279" s="338">
        <f t="shared" si="792"/>
        <v>0</v>
      </c>
      <c r="AP279" s="339">
        <f aca="true" t="shared" si="832" ref="AP279:AP281">AJ279-AL279</f>
        <v>142.92</v>
      </c>
      <c r="AQ279" s="168" t="str">
        <f t="shared" si="793"/>
        <v>OK</v>
      </c>
      <c r="AR279" s="168" t="str">
        <f t="shared" si="794"/>
        <v>OK</v>
      </c>
      <c r="AS279" s="231">
        <f t="shared" si="795"/>
        <v>269</v>
      </c>
      <c r="AT279" s="696" t="str">
        <f t="shared" si="796"/>
        <v>RETETA 1 UNIRII</v>
      </c>
      <c r="AU279" s="697"/>
      <c r="AV279" s="697"/>
      <c r="AW279" s="542"/>
      <c r="AX279" s="394"/>
      <c r="AY279" s="395"/>
      <c r="AZ279" s="294">
        <f aca="true" t="shared" si="833" ref="AZ279:AZ281">D279</f>
        <v>92300372</v>
      </c>
      <c r="BA279" s="529">
        <f aca="true" t="shared" si="834" ref="BA279:BA281">IF(E279=0,"0",E279)</f>
        <v>42643</v>
      </c>
      <c r="BB279" s="530">
        <f t="shared" si="797"/>
        <v>0</v>
      </c>
      <c r="BC279" s="531">
        <f t="shared" si="798"/>
        <v>0</v>
      </c>
    </row>
    <row r="280" spans="1:55" s="5" customFormat="1" ht="12.75">
      <c r="A280" s="41">
        <f t="shared" si="799"/>
        <v>270</v>
      </c>
      <c r="B280" s="63" t="str">
        <f t="shared" si="783"/>
        <v>RETETA 2 COSBUC</v>
      </c>
      <c r="C280" s="74" t="s">
        <v>370</v>
      </c>
      <c r="D280" s="74">
        <v>95500261</v>
      </c>
      <c r="E280" s="399">
        <v>42643</v>
      </c>
      <c r="F280" s="75">
        <v>236.45</v>
      </c>
      <c r="G280" s="400">
        <v>2476.28</v>
      </c>
      <c r="H280" s="75">
        <v>1320.31</v>
      </c>
      <c r="I280" s="75">
        <v>2448.74</v>
      </c>
      <c r="J280" s="95"/>
      <c r="K280" s="95"/>
      <c r="L280" s="75"/>
      <c r="M280" s="75"/>
      <c r="N280" s="134"/>
      <c r="O280" s="63" t="str">
        <f t="shared" si="785"/>
        <v>RETETA 2 COSBUC</v>
      </c>
      <c r="P280" s="122">
        <f t="shared" si="822"/>
        <v>6481.78</v>
      </c>
      <c r="Q280" s="161"/>
      <c r="R280" s="162">
        <f t="shared" si="823"/>
        <v>0</v>
      </c>
      <c r="S280" s="163"/>
      <c r="T280" s="164">
        <f t="shared" si="824"/>
        <v>6481.78</v>
      </c>
      <c r="U280" s="165"/>
      <c r="V280" s="173"/>
      <c r="W280" s="167">
        <f t="shared" si="825"/>
        <v>6481.78</v>
      </c>
      <c r="X280" s="168" t="str">
        <f t="shared" si="787"/>
        <v>OK</v>
      </c>
      <c r="Y280" s="224">
        <f t="shared" si="801"/>
        <v>6481.78</v>
      </c>
      <c r="AA280" s="231"/>
      <c r="AB280" s="655" t="s">
        <v>372</v>
      </c>
      <c r="AC280" s="276"/>
      <c r="AD280" s="276"/>
      <c r="AE280" s="269"/>
      <c r="AF280" s="270"/>
      <c r="AG280" s="302">
        <f t="shared" si="826"/>
        <v>95500261</v>
      </c>
      <c r="AH280" s="303">
        <f t="shared" si="827"/>
        <v>42643</v>
      </c>
      <c r="AI280" s="304">
        <f t="shared" si="828"/>
        <v>6481.78</v>
      </c>
      <c r="AJ280" s="305">
        <f t="shared" si="829"/>
        <v>6481.78</v>
      </c>
      <c r="AK280" s="306">
        <f t="shared" si="830"/>
        <v>0</v>
      </c>
      <c r="AL280" s="307">
        <f t="shared" si="831"/>
        <v>0</v>
      </c>
      <c r="AM280" s="308">
        <f t="shared" si="790"/>
        <v>0</v>
      </c>
      <c r="AN280" s="309">
        <f t="shared" si="816"/>
        <v>6481.78</v>
      </c>
      <c r="AO280" s="338">
        <f t="shared" si="792"/>
        <v>0</v>
      </c>
      <c r="AP280" s="339">
        <f t="shared" si="832"/>
        <v>6481.78</v>
      </c>
      <c r="AQ280" s="168" t="str">
        <f t="shared" si="793"/>
        <v>OK</v>
      </c>
      <c r="AR280" s="168" t="str">
        <f t="shared" si="794"/>
        <v>OK</v>
      </c>
      <c r="AS280" s="231">
        <f t="shared" si="795"/>
        <v>270</v>
      </c>
      <c r="AT280" s="696" t="str">
        <f t="shared" si="796"/>
        <v>RETETA 2 COSBUC</v>
      </c>
      <c r="AU280" s="697"/>
      <c r="AV280" s="697"/>
      <c r="AW280" s="542"/>
      <c r="AX280" s="394"/>
      <c r="AY280" s="395"/>
      <c r="AZ280" s="302">
        <f t="shared" si="833"/>
        <v>95500261</v>
      </c>
      <c r="BA280" s="371">
        <f t="shared" si="834"/>
        <v>42643</v>
      </c>
      <c r="BB280" s="372">
        <f t="shared" si="797"/>
        <v>0</v>
      </c>
      <c r="BC280" s="373">
        <f t="shared" si="798"/>
        <v>0</v>
      </c>
    </row>
    <row r="281" spans="1:55" s="5" customFormat="1" ht="12.75">
      <c r="A281" s="41">
        <f t="shared" si="799"/>
        <v>271</v>
      </c>
      <c r="B281" s="63" t="str">
        <f aca="true" t="shared" si="835" ref="B281:B296">AB281</f>
        <v>RETETA 3 POLISANO BUC.24</v>
      </c>
      <c r="C281" s="74" t="s">
        <v>370</v>
      </c>
      <c r="D281" s="74">
        <v>97200048</v>
      </c>
      <c r="E281" s="399">
        <v>42643</v>
      </c>
      <c r="F281" s="75"/>
      <c r="G281" s="400">
        <v>241.53</v>
      </c>
      <c r="H281" s="75"/>
      <c r="I281" s="75"/>
      <c r="J281" s="95"/>
      <c r="K281" s="95"/>
      <c r="L281" s="75"/>
      <c r="M281" s="75"/>
      <c r="N281" s="134"/>
      <c r="O281" s="63" t="str">
        <f t="shared" si="785"/>
        <v>RETETA 3 POLISANO BUC.24</v>
      </c>
      <c r="P281" s="122">
        <f t="shared" si="822"/>
        <v>241.53</v>
      </c>
      <c r="Q281" s="161"/>
      <c r="R281" s="162">
        <f t="shared" si="823"/>
        <v>0</v>
      </c>
      <c r="S281" s="163"/>
      <c r="T281" s="164">
        <f t="shared" si="824"/>
        <v>241.53</v>
      </c>
      <c r="U281" s="165"/>
      <c r="V281" s="173"/>
      <c r="W281" s="167">
        <f t="shared" si="825"/>
        <v>241.53</v>
      </c>
      <c r="X281" s="168" t="str">
        <f t="shared" si="787"/>
        <v>OK</v>
      </c>
      <c r="Y281" s="224">
        <f t="shared" si="801"/>
        <v>241.53</v>
      </c>
      <c r="AA281" s="231"/>
      <c r="AB281" s="655" t="s">
        <v>373</v>
      </c>
      <c r="AC281" s="276"/>
      <c r="AD281" s="276"/>
      <c r="AE281" s="269"/>
      <c r="AF281" s="270"/>
      <c r="AG281" s="302">
        <f t="shared" si="826"/>
        <v>97200048</v>
      </c>
      <c r="AH281" s="303">
        <f t="shared" si="827"/>
        <v>42643</v>
      </c>
      <c r="AI281" s="304">
        <f t="shared" si="828"/>
        <v>241.53</v>
      </c>
      <c r="AJ281" s="305">
        <f t="shared" si="829"/>
        <v>241.53</v>
      </c>
      <c r="AK281" s="306">
        <f t="shared" si="830"/>
        <v>0</v>
      </c>
      <c r="AL281" s="307">
        <f t="shared" si="831"/>
        <v>0</v>
      </c>
      <c r="AM281" s="308">
        <f t="shared" si="790"/>
        <v>0</v>
      </c>
      <c r="AN281" s="309">
        <f t="shared" si="816"/>
        <v>241.53</v>
      </c>
      <c r="AO281" s="338">
        <f t="shared" si="792"/>
        <v>0</v>
      </c>
      <c r="AP281" s="339">
        <f t="shared" si="832"/>
        <v>241.53</v>
      </c>
      <c r="AQ281" s="168" t="str">
        <f t="shared" si="793"/>
        <v>OK</v>
      </c>
      <c r="AR281" s="168" t="str">
        <f t="shared" si="794"/>
        <v>OK</v>
      </c>
      <c r="AS281" s="231">
        <f t="shared" si="795"/>
        <v>271</v>
      </c>
      <c r="AT281" s="696" t="str">
        <f t="shared" si="796"/>
        <v>RETETA 3 POLISANO BUC.24</v>
      </c>
      <c r="AU281" s="697"/>
      <c r="AV281" s="697"/>
      <c r="AW281" s="542"/>
      <c r="AX281" s="394"/>
      <c r="AY281" s="395"/>
      <c r="AZ281" s="302">
        <f t="shared" si="833"/>
        <v>97200048</v>
      </c>
      <c r="BA281" s="371">
        <f t="shared" si="834"/>
        <v>42643</v>
      </c>
      <c r="BB281" s="372">
        <f t="shared" si="797"/>
        <v>0</v>
      </c>
      <c r="BC281" s="373">
        <f t="shared" si="798"/>
        <v>0</v>
      </c>
    </row>
    <row r="282" spans="1:55" s="6" customFormat="1" ht="13.5">
      <c r="A282" s="41">
        <f t="shared" si="799"/>
        <v>272</v>
      </c>
      <c r="B282" s="83" t="str">
        <f t="shared" si="835"/>
        <v>TOTAL SIBPHARMAMED</v>
      </c>
      <c r="C282" s="84"/>
      <c r="D282" s="85"/>
      <c r="E282" s="86"/>
      <c r="F282" s="87">
        <f aca="true" t="shared" si="836" ref="F282:N282">SUM(F279:F281)</f>
        <v>236.45</v>
      </c>
      <c r="G282" s="87">
        <f t="shared" si="836"/>
        <v>2860.7300000000005</v>
      </c>
      <c r="H282" s="87">
        <f t="shared" si="836"/>
        <v>1320.31</v>
      </c>
      <c r="I282" s="135">
        <f t="shared" si="836"/>
        <v>2448.74</v>
      </c>
      <c r="J282" s="135">
        <f t="shared" si="836"/>
        <v>0</v>
      </c>
      <c r="K282" s="135">
        <f t="shared" si="836"/>
        <v>0</v>
      </c>
      <c r="L282" s="135">
        <f t="shared" si="836"/>
        <v>0</v>
      </c>
      <c r="M282" s="135">
        <f t="shared" si="836"/>
        <v>0</v>
      </c>
      <c r="N282" s="136">
        <f t="shared" si="836"/>
        <v>0</v>
      </c>
      <c r="O282" s="83" t="str">
        <f t="shared" si="785"/>
        <v>TOTAL SIBPHARMAMED</v>
      </c>
      <c r="P282" s="125">
        <f aca="true" t="shared" si="837" ref="P282:U282">SUM(P279:P281)</f>
        <v>6866.23</v>
      </c>
      <c r="Q282" s="149">
        <f t="shared" si="837"/>
        <v>0</v>
      </c>
      <c r="R282" s="149">
        <f t="shared" si="837"/>
        <v>0</v>
      </c>
      <c r="S282" s="149">
        <f t="shared" si="837"/>
        <v>0</v>
      </c>
      <c r="T282" s="169">
        <f t="shared" si="837"/>
        <v>6866.23</v>
      </c>
      <c r="U282" s="170">
        <f t="shared" si="837"/>
        <v>0</v>
      </c>
      <c r="V282" s="171"/>
      <c r="W282" s="172">
        <f>SUM(W279:W281)</f>
        <v>6866.23</v>
      </c>
      <c r="X282" s="168" t="str">
        <f t="shared" si="787"/>
        <v>OK</v>
      </c>
      <c r="Y282" s="224">
        <f t="shared" si="801"/>
        <v>6866.23</v>
      </c>
      <c r="AA282" s="231"/>
      <c r="AB282" s="656" t="s">
        <v>374</v>
      </c>
      <c r="AC282" s="593"/>
      <c r="AD282" s="593"/>
      <c r="AE282" s="594"/>
      <c r="AF282" s="657"/>
      <c r="AG282" s="316"/>
      <c r="AH282" s="317"/>
      <c r="AI282" s="318">
        <f aca="true" t="shared" si="838" ref="AI282:AL282">SUM(AI279:AI281)</f>
        <v>6866.23</v>
      </c>
      <c r="AJ282" s="318">
        <f t="shared" si="838"/>
        <v>6866.23</v>
      </c>
      <c r="AK282" s="318">
        <f t="shared" si="838"/>
        <v>0</v>
      </c>
      <c r="AL282" s="319">
        <f t="shared" si="838"/>
        <v>0</v>
      </c>
      <c r="AM282" s="320">
        <f t="shared" si="790"/>
        <v>0</v>
      </c>
      <c r="AN282" s="321">
        <f t="shared" si="816"/>
        <v>6866.23</v>
      </c>
      <c r="AO282" s="346">
        <f t="shared" si="792"/>
        <v>0</v>
      </c>
      <c r="AP282" s="347">
        <f>SUM(AP279:AP281)</f>
        <v>6866.23</v>
      </c>
      <c r="AQ282" s="168" t="str">
        <f t="shared" si="793"/>
        <v>OK</v>
      </c>
      <c r="AR282" s="168" t="str">
        <f t="shared" si="794"/>
        <v>OK</v>
      </c>
      <c r="AS282" s="231">
        <f t="shared" si="795"/>
        <v>272</v>
      </c>
      <c r="AT282" s="698" t="str">
        <f t="shared" si="796"/>
        <v>TOTAL SIBPHARMAMED</v>
      </c>
      <c r="AU282" s="699"/>
      <c r="AV282" s="699"/>
      <c r="AW282" s="699"/>
      <c r="AX282" s="709"/>
      <c r="AY282" s="710"/>
      <c r="AZ282" s="310"/>
      <c r="BA282" s="377"/>
      <c r="BB282" s="386">
        <f t="shared" si="797"/>
        <v>0</v>
      </c>
      <c r="BC282" s="387">
        <f t="shared" si="798"/>
        <v>0</v>
      </c>
    </row>
    <row r="283" spans="1:55" s="5" customFormat="1" ht="12.75">
      <c r="A283" s="41">
        <f t="shared" si="799"/>
        <v>273</v>
      </c>
      <c r="B283" s="402" t="str">
        <f t="shared" si="835"/>
        <v>RICHTER 1 MM</v>
      </c>
      <c r="C283" s="43" t="s">
        <v>375</v>
      </c>
      <c r="D283" s="43">
        <v>101460010</v>
      </c>
      <c r="E283" s="44">
        <v>42643</v>
      </c>
      <c r="F283" s="45">
        <v>10121.71</v>
      </c>
      <c r="G283" s="46">
        <v>2184.27</v>
      </c>
      <c r="H283" s="47">
        <v>7289.3</v>
      </c>
      <c r="I283" s="47">
        <v>21050.69</v>
      </c>
      <c r="J283" s="126"/>
      <c r="K283" s="126"/>
      <c r="L283" s="126"/>
      <c r="M283" s="126"/>
      <c r="N283" s="127">
        <v>5201.47</v>
      </c>
      <c r="O283" s="402" t="str">
        <f t="shared" si="785"/>
        <v>RICHTER 1 MM</v>
      </c>
      <c r="P283" s="146">
        <f aca="true" t="shared" si="839" ref="P283:P287">SUM(F283:N283)</f>
        <v>45847.44</v>
      </c>
      <c r="Q283" s="106"/>
      <c r="R283" s="198">
        <f aca="true" t="shared" si="840" ref="R283:R287">IF(P283-Q283-S283&gt;Y283,P283-Q283-S283-Y283,0)</f>
        <v>0</v>
      </c>
      <c r="S283" s="163"/>
      <c r="T283" s="164">
        <f aca="true" t="shared" si="841" ref="T283:T287">W283-U283</f>
        <v>45847.44</v>
      </c>
      <c r="U283" s="165"/>
      <c r="V283" s="173"/>
      <c r="W283" s="432">
        <f aca="true" t="shared" si="842" ref="W283:W287">P283-Q283-R283-S283</f>
        <v>45847.44</v>
      </c>
      <c r="X283" s="168" t="str">
        <f t="shared" si="787"/>
        <v>OK</v>
      </c>
      <c r="Y283" s="224">
        <f t="shared" si="801"/>
        <v>45847.44</v>
      </c>
      <c r="AA283" s="231"/>
      <c r="AB283" s="247" t="s">
        <v>376</v>
      </c>
      <c r="AC283" s="233"/>
      <c r="AD283" s="234"/>
      <c r="AE283" s="235"/>
      <c r="AF283" s="270"/>
      <c r="AG283" s="302">
        <f aca="true" t="shared" si="843" ref="AG283:AG287">D283</f>
        <v>101460010</v>
      </c>
      <c r="AH283" s="303">
        <f aca="true" t="shared" si="844" ref="AH283:AH287">IF(E283=0,"0",E283)</f>
        <v>42643</v>
      </c>
      <c r="AI283" s="304">
        <f aca="true" t="shared" si="845" ref="AI283:AI287">P283</f>
        <v>45847.44</v>
      </c>
      <c r="AJ283" s="305">
        <f aca="true" t="shared" si="846" ref="AJ283:AJ287">AI283-AK283</f>
        <v>45847.44</v>
      </c>
      <c r="AK283" s="306">
        <f aca="true" t="shared" si="847" ref="AK283:AK287">S283</f>
        <v>0</v>
      </c>
      <c r="AL283" s="307">
        <f aca="true" t="shared" si="848" ref="AL283:AL287">Q283+R283</f>
        <v>0</v>
      </c>
      <c r="AM283" s="308">
        <f t="shared" si="790"/>
        <v>0</v>
      </c>
      <c r="AN283" s="309">
        <f t="shared" si="816"/>
        <v>45847.44</v>
      </c>
      <c r="AO283" s="338">
        <f t="shared" si="792"/>
        <v>0</v>
      </c>
      <c r="AP283" s="339">
        <f aca="true" t="shared" si="849" ref="AP283:AP287">AJ283-AL283</f>
        <v>45847.44</v>
      </c>
      <c r="AQ283" s="168" t="str">
        <f t="shared" si="793"/>
        <v>OK</v>
      </c>
      <c r="AR283" s="168" t="str">
        <f t="shared" si="794"/>
        <v>OK</v>
      </c>
      <c r="AS283" s="231">
        <f t="shared" si="795"/>
        <v>273</v>
      </c>
      <c r="AT283" s="336" t="str">
        <f t="shared" si="796"/>
        <v>RICHTER 1 MM</v>
      </c>
      <c r="AU283" s="337"/>
      <c r="AV283" s="337"/>
      <c r="AW283" s="368"/>
      <c r="AX283" s="369"/>
      <c r="AY283" s="395"/>
      <c r="AZ283" s="294">
        <f aca="true" t="shared" si="850" ref="AZ283:AZ287">D283</f>
        <v>101460010</v>
      </c>
      <c r="BA283" s="529">
        <f aca="true" t="shared" si="851" ref="BA283:BA287">IF(E283=0,"0",E283)</f>
        <v>42643</v>
      </c>
      <c r="BB283" s="530">
        <f t="shared" si="797"/>
        <v>0</v>
      </c>
      <c r="BC283" s="531">
        <f t="shared" si="798"/>
        <v>0</v>
      </c>
    </row>
    <row r="284" spans="1:55" s="5" customFormat="1" ht="12.75">
      <c r="A284" s="41">
        <f t="shared" si="799"/>
        <v>274</v>
      </c>
      <c r="B284" s="402" t="str">
        <f t="shared" si="835"/>
        <v>RICHTER 2 MM</v>
      </c>
      <c r="C284" s="48" t="s">
        <v>375</v>
      </c>
      <c r="D284" s="48">
        <v>101560010</v>
      </c>
      <c r="E284" s="49">
        <v>42643</v>
      </c>
      <c r="F284" s="50">
        <v>632.77</v>
      </c>
      <c r="G284" s="51">
        <v>1274.87</v>
      </c>
      <c r="H284" s="52">
        <v>179.15</v>
      </c>
      <c r="I284" s="52">
        <v>418.83</v>
      </c>
      <c r="J284" s="128"/>
      <c r="K284" s="128"/>
      <c r="L284" s="128"/>
      <c r="M284" s="128"/>
      <c r="N284" s="129"/>
      <c r="O284" s="402" t="str">
        <f t="shared" si="785"/>
        <v>RICHTER 2 MM</v>
      </c>
      <c r="P284" s="122">
        <f t="shared" si="839"/>
        <v>2505.62</v>
      </c>
      <c r="Q284" s="106"/>
      <c r="R284" s="198">
        <f t="shared" si="840"/>
        <v>0</v>
      </c>
      <c r="S284" s="163"/>
      <c r="T284" s="164">
        <f t="shared" si="841"/>
        <v>2505.62</v>
      </c>
      <c r="U284" s="165"/>
      <c r="V284" s="173"/>
      <c r="W284" s="432">
        <f t="shared" si="842"/>
        <v>2505.62</v>
      </c>
      <c r="X284" s="168" t="str">
        <f t="shared" si="787"/>
        <v>OK</v>
      </c>
      <c r="Y284" s="224">
        <f t="shared" si="801"/>
        <v>2505.62</v>
      </c>
      <c r="AA284" s="231"/>
      <c r="AB284" s="247" t="s">
        <v>377</v>
      </c>
      <c r="AC284" s="233"/>
      <c r="AD284" s="234"/>
      <c r="AE284" s="235"/>
      <c r="AF284" s="270"/>
      <c r="AG284" s="302">
        <f t="shared" si="843"/>
        <v>101560010</v>
      </c>
      <c r="AH284" s="303">
        <f t="shared" si="844"/>
        <v>42643</v>
      </c>
      <c r="AI284" s="304">
        <f t="shared" si="845"/>
        <v>2505.62</v>
      </c>
      <c r="AJ284" s="305">
        <f t="shared" si="846"/>
        <v>2505.62</v>
      </c>
      <c r="AK284" s="306">
        <f t="shared" si="847"/>
        <v>0</v>
      </c>
      <c r="AL284" s="307">
        <f t="shared" si="848"/>
        <v>0</v>
      </c>
      <c r="AM284" s="308">
        <f t="shared" si="790"/>
        <v>0</v>
      </c>
      <c r="AN284" s="309">
        <f t="shared" si="816"/>
        <v>2505.62</v>
      </c>
      <c r="AO284" s="338">
        <f t="shared" si="792"/>
        <v>0</v>
      </c>
      <c r="AP284" s="339">
        <f t="shared" si="849"/>
        <v>2505.62</v>
      </c>
      <c r="AQ284" s="168" t="str">
        <f t="shared" si="793"/>
        <v>OK</v>
      </c>
      <c r="AR284" s="168" t="str">
        <f t="shared" si="794"/>
        <v>OK</v>
      </c>
      <c r="AS284" s="231">
        <f t="shared" si="795"/>
        <v>274</v>
      </c>
      <c r="AT284" s="336" t="str">
        <f t="shared" si="796"/>
        <v>RICHTER 2 MM</v>
      </c>
      <c r="AU284" s="337"/>
      <c r="AV284" s="337"/>
      <c r="AW284" s="368"/>
      <c r="AX284" s="369"/>
      <c r="AY284" s="395"/>
      <c r="AZ284" s="302">
        <f t="shared" si="850"/>
        <v>101560010</v>
      </c>
      <c r="BA284" s="371">
        <f t="shared" si="851"/>
        <v>42643</v>
      </c>
      <c r="BB284" s="372">
        <f t="shared" si="797"/>
        <v>0</v>
      </c>
      <c r="BC284" s="373">
        <f t="shared" si="798"/>
        <v>0</v>
      </c>
    </row>
    <row r="285" spans="1:55" s="6" customFormat="1" ht="14.25" customHeight="1">
      <c r="A285" s="41">
        <f t="shared" si="799"/>
        <v>275</v>
      </c>
      <c r="B285" s="403" t="str">
        <f t="shared" si="835"/>
        <v>TOTAL RICHTER MM</v>
      </c>
      <c r="C285" s="84"/>
      <c r="D285" s="405"/>
      <c r="E285" s="406"/>
      <c r="F285" s="87">
        <f aca="true" t="shared" si="852" ref="F285:U285">SUM(F283:F284)</f>
        <v>10754.48</v>
      </c>
      <c r="G285" s="87">
        <f t="shared" si="852"/>
        <v>3459.14</v>
      </c>
      <c r="H285" s="87">
        <f t="shared" si="852"/>
        <v>7468.45</v>
      </c>
      <c r="I285" s="135">
        <f t="shared" si="852"/>
        <v>21469.52</v>
      </c>
      <c r="J285" s="135">
        <f t="shared" si="852"/>
        <v>0</v>
      </c>
      <c r="K285" s="135">
        <f t="shared" si="852"/>
        <v>0</v>
      </c>
      <c r="L285" s="135">
        <f t="shared" si="852"/>
        <v>0</v>
      </c>
      <c r="M285" s="135">
        <f t="shared" si="852"/>
        <v>0</v>
      </c>
      <c r="N285" s="136">
        <f t="shared" si="852"/>
        <v>5201.47</v>
      </c>
      <c r="O285" s="403" t="str">
        <f t="shared" si="785"/>
        <v>TOTAL RICHTER MM</v>
      </c>
      <c r="P285" s="57">
        <f t="shared" si="852"/>
        <v>48353.060000000005</v>
      </c>
      <c r="Q285" s="57">
        <f t="shared" si="852"/>
        <v>0</v>
      </c>
      <c r="R285" s="57">
        <f t="shared" si="852"/>
        <v>0</v>
      </c>
      <c r="S285" s="57">
        <f t="shared" si="852"/>
        <v>0</v>
      </c>
      <c r="T285" s="181">
        <f t="shared" si="852"/>
        <v>48353.060000000005</v>
      </c>
      <c r="U285" s="182">
        <f t="shared" si="852"/>
        <v>0</v>
      </c>
      <c r="V285" s="183"/>
      <c r="W285" s="124">
        <f>SUM(W283:W284)</f>
        <v>48353.060000000005</v>
      </c>
      <c r="X285" s="168" t="str">
        <f t="shared" si="787"/>
        <v>OK</v>
      </c>
      <c r="Y285" s="224">
        <f t="shared" si="801"/>
        <v>48353.060000000005</v>
      </c>
      <c r="AA285" s="231"/>
      <c r="AB285" s="439" t="s">
        <v>378</v>
      </c>
      <c r="AC285" s="440"/>
      <c r="AD285" s="441"/>
      <c r="AE285" s="442"/>
      <c r="AF285" s="443"/>
      <c r="AG285" s="471"/>
      <c r="AH285" s="472"/>
      <c r="AI285" s="473">
        <f aca="true" t="shared" si="853" ref="AI285:AL285">SUM(AI283:AI284)</f>
        <v>48353.060000000005</v>
      </c>
      <c r="AJ285" s="473">
        <f t="shared" si="853"/>
        <v>48353.060000000005</v>
      </c>
      <c r="AK285" s="473">
        <f t="shared" si="853"/>
        <v>0</v>
      </c>
      <c r="AL285" s="474">
        <f t="shared" si="853"/>
        <v>0</v>
      </c>
      <c r="AM285" s="475">
        <f t="shared" si="790"/>
        <v>0</v>
      </c>
      <c r="AN285" s="476">
        <f>T285:T289</f>
        <v>48353.060000000005</v>
      </c>
      <c r="AO285" s="346">
        <f t="shared" si="792"/>
        <v>0</v>
      </c>
      <c r="AP285" s="347">
        <f>SUM(AP283:AP284)</f>
        <v>48353.060000000005</v>
      </c>
      <c r="AQ285" s="168" t="str">
        <f t="shared" si="793"/>
        <v>OK</v>
      </c>
      <c r="AR285" s="168" t="str">
        <f t="shared" si="794"/>
        <v>OK</v>
      </c>
      <c r="AS285" s="231">
        <f t="shared" si="795"/>
        <v>275</v>
      </c>
      <c r="AT285" s="348" t="str">
        <f t="shared" si="796"/>
        <v>TOTAL RICHTER MM</v>
      </c>
      <c r="AU285" s="352"/>
      <c r="AV285" s="352"/>
      <c r="AW285" s="391"/>
      <c r="AX285" s="392"/>
      <c r="AY285" s="385"/>
      <c r="AZ285" s="310"/>
      <c r="BA285" s="377"/>
      <c r="BB285" s="386">
        <f t="shared" si="797"/>
        <v>0</v>
      </c>
      <c r="BC285" s="387">
        <f t="shared" si="798"/>
        <v>0</v>
      </c>
    </row>
    <row r="286" spans="1:55" s="5" customFormat="1" ht="12.75">
      <c r="A286" s="41">
        <f t="shared" si="799"/>
        <v>276</v>
      </c>
      <c r="B286" s="91" t="str">
        <f t="shared" si="835"/>
        <v>SALINFITOFARM</v>
      </c>
      <c r="C286" s="43" t="s">
        <v>379</v>
      </c>
      <c r="D286" s="43">
        <v>557</v>
      </c>
      <c r="E286" s="44">
        <v>42643</v>
      </c>
      <c r="F286" s="45"/>
      <c r="G286" s="46">
        <v>326.14</v>
      </c>
      <c r="H286" s="46"/>
      <c r="I286" s="126"/>
      <c r="J286" s="126"/>
      <c r="K286" s="126"/>
      <c r="L286" s="126"/>
      <c r="M286" s="126"/>
      <c r="N286" s="127"/>
      <c r="O286" s="91" t="str">
        <f t="shared" si="785"/>
        <v>SALINFITOFARM</v>
      </c>
      <c r="P286" s="146">
        <f t="shared" si="839"/>
        <v>326.14</v>
      </c>
      <c r="Q286" s="185"/>
      <c r="R286" s="174">
        <f t="shared" si="840"/>
        <v>0</v>
      </c>
      <c r="S286" s="175"/>
      <c r="T286" s="177">
        <f t="shared" si="841"/>
        <v>326.14</v>
      </c>
      <c r="U286" s="178"/>
      <c r="V286" s="179"/>
      <c r="W286" s="189">
        <f t="shared" si="842"/>
        <v>326.14</v>
      </c>
      <c r="X286" s="168" t="str">
        <f t="shared" si="787"/>
        <v>OK</v>
      </c>
      <c r="Y286" s="224">
        <f t="shared" si="801"/>
        <v>326.14</v>
      </c>
      <c r="AA286" s="231"/>
      <c r="AB286" s="658" t="s">
        <v>380</v>
      </c>
      <c r="AC286" s="659"/>
      <c r="AD286" s="660"/>
      <c r="AE286" s="661"/>
      <c r="AF286" s="662"/>
      <c r="AG286" s="294">
        <f t="shared" si="843"/>
        <v>557</v>
      </c>
      <c r="AH286" s="295">
        <f t="shared" si="844"/>
        <v>42643</v>
      </c>
      <c r="AI286" s="296">
        <f t="shared" si="845"/>
        <v>326.14</v>
      </c>
      <c r="AJ286" s="297">
        <f t="shared" si="846"/>
        <v>326.14</v>
      </c>
      <c r="AK286" s="298">
        <f t="shared" si="847"/>
        <v>0</v>
      </c>
      <c r="AL286" s="299">
        <f t="shared" si="848"/>
        <v>0</v>
      </c>
      <c r="AM286" s="300">
        <f t="shared" si="790"/>
        <v>0</v>
      </c>
      <c r="AN286" s="301">
        <f>T286:T287</f>
        <v>326.14</v>
      </c>
      <c r="AO286" s="513">
        <f t="shared" si="792"/>
        <v>0</v>
      </c>
      <c r="AP286" s="514">
        <f t="shared" si="849"/>
        <v>326.14</v>
      </c>
      <c r="AQ286" s="168" t="str">
        <f t="shared" si="793"/>
        <v>OK</v>
      </c>
      <c r="AR286" s="168" t="str">
        <f t="shared" si="794"/>
        <v>OK</v>
      </c>
      <c r="AS286" s="231">
        <f t="shared" si="795"/>
        <v>276</v>
      </c>
      <c r="AT286" s="336" t="str">
        <f aca="true" t="shared" si="854" ref="AT286:AT339">AB286</f>
        <v>SALINFITOFARM</v>
      </c>
      <c r="AU286" s="337"/>
      <c r="AV286" s="337"/>
      <c r="AW286" s="368"/>
      <c r="AX286" s="369"/>
      <c r="AY286" s="395"/>
      <c r="AZ286" s="294">
        <f t="shared" si="850"/>
        <v>557</v>
      </c>
      <c r="BA286" s="529">
        <f t="shared" si="851"/>
        <v>42643</v>
      </c>
      <c r="BB286" s="530">
        <f t="shared" si="797"/>
        <v>0</v>
      </c>
      <c r="BC286" s="531">
        <f t="shared" si="798"/>
        <v>0</v>
      </c>
    </row>
    <row r="287" spans="1:55" s="5" customFormat="1" ht="12.75">
      <c r="A287" s="41">
        <f t="shared" si="799"/>
        <v>277</v>
      </c>
      <c r="B287" s="63" t="str">
        <f t="shared" si="835"/>
        <v>SALINFITOFARM</v>
      </c>
      <c r="C287" s="102"/>
      <c r="D287" s="74"/>
      <c r="E287" s="399"/>
      <c r="F287" s="75"/>
      <c r="G287" s="75"/>
      <c r="H287" s="50"/>
      <c r="I287" s="128"/>
      <c r="J287" s="128"/>
      <c r="K287" s="128"/>
      <c r="L287" s="128"/>
      <c r="M287" s="128"/>
      <c r="N287" s="129"/>
      <c r="O287" s="63" t="str">
        <f t="shared" si="785"/>
        <v>SALINFITOFARM</v>
      </c>
      <c r="P287" s="122">
        <f t="shared" si="839"/>
        <v>0</v>
      </c>
      <c r="Q287" s="161"/>
      <c r="R287" s="162">
        <f t="shared" si="840"/>
        <v>0</v>
      </c>
      <c r="S287" s="163"/>
      <c r="T287" s="164">
        <f t="shared" si="841"/>
        <v>0</v>
      </c>
      <c r="U287" s="165"/>
      <c r="V287" s="647"/>
      <c r="W287" s="167">
        <f t="shared" si="842"/>
        <v>0</v>
      </c>
      <c r="X287" s="168" t="str">
        <f t="shared" si="787"/>
        <v>OK</v>
      </c>
      <c r="Y287" s="224">
        <f t="shared" si="801"/>
        <v>0</v>
      </c>
      <c r="AA287" s="231"/>
      <c r="AB287" s="663" t="s">
        <v>380</v>
      </c>
      <c r="AC287" s="664"/>
      <c r="AD287" s="665"/>
      <c r="AE287" s="666"/>
      <c r="AF287" s="270"/>
      <c r="AG287" s="302">
        <f t="shared" si="843"/>
        <v>0</v>
      </c>
      <c r="AH287" s="303" t="str">
        <f t="shared" si="844"/>
        <v>0</v>
      </c>
      <c r="AI287" s="304">
        <f t="shared" si="845"/>
        <v>0</v>
      </c>
      <c r="AJ287" s="305">
        <f t="shared" si="846"/>
        <v>0</v>
      </c>
      <c r="AK287" s="306">
        <f t="shared" si="847"/>
        <v>0</v>
      </c>
      <c r="AL287" s="307">
        <f t="shared" si="848"/>
        <v>0</v>
      </c>
      <c r="AM287" s="308">
        <f t="shared" si="790"/>
        <v>0</v>
      </c>
      <c r="AN287" s="309">
        <f aca="true" t="shared" si="855" ref="AN287:AN291">T287:T287</f>
        <v>0</v>
      </c>
      <c r="AO287" s="338">
        <f t="shared" si="792"/>
        <v>0</v>
      </c>
      <c r="AP287" s="339">
        <f t="shared" si="849"/>
        <v>0</v>
      </c>
      <c r="AQ287" s="168" t="str">
        <f t="shared" si="793"/>
        <v>OK</v>
      </c>
      <c r="AR287" s="168" t="str">
        <f t="shared" si="794"/>
        <v>OK</v>
      </c>
      <c r="AS287" s="231">
        <f t="shared" si="795"/>
        <v>277</v>
      </c>
      <c r="AT287" s="336" t="str">
        <f t="shared" si="854"/>
        <v>SALINFITOFARM</v>
      </c>
      <c r="AU287" s="337"/>
      <c r="AV287" s="337"/>
      <c r="AW287" s="368"/>
      <c r="AX287" s="369"/>
      <c r="AY287" s="395"/>
      <c r="AZ287" s="302">
        <f t="shared" si="850"/>
        <v>0</v>
      </c>
      <c r="BA287" s="371" t="str">
        <f t="shared" si="851"/>
        <v>0</v>
      </c>
      <c r="BB287" s="372">
        <f t="shared" si="797"/>
        <v>0</v>
      </c>
      <c r="BC287" s="373">
        <f t="shared" si="798"/>
        <v>0</v>
      </c>
    </row>
    <row r="288" spans="1:55" s="6" customFormat="1" ht="14.25" customHeight="1">
      <c r="A288" s="41">
        <f t="shared" si="799"/>
        <v>278</v>
      </c>
      <c r="B288" s="83" t="str">
        <f t="shared" si="835"/>
        <v>TOTAL SALINFITOFARM</v>
      </c>
      <c r="C288" s="84"/>
      <c r="D288" s="85"/>
      <c r="E288" s="86"/>
      <c r="F288" s="87">
        <f aca="true" t="shared" si="856" ref="F288:U288">SUM(F286:F287)</f>
        <v>0</v>
      </c>
      <c r="G288" s="87">
        <f t="shared" si="856"/>
        <v>326.14</v>
      </c>
      <c r="H288" s="87">
        <f t="shared" si="856"/>
        <v>0</v>
      </c>
      <c r="I288" s="135">
        <f t="shared" si="856"/>
        <v>0</v>
      </c>
      <c r="J288" s="135">
        <f t="shared" si="856"/>
        <v>0</v>
      </c>
      <c r="K288" s="135">
        <f t="shared" si="856"/>
        <v>0</v>
      </c>
      <c r="L288" s="135">
        <f t="shared" si="856"/>
        <v>0</v>
      </c>
      <c r="M288" s="135">
        <f t="shared" si="856"/>
        <v>0</v>
      </c>
      <c r="N288" s="136">
        <f t="shared" si="856"/>
        <v>0</v>
      </c>
      <c r="O288" s="83" t="str">
        <f t="shared" si="785"/>
        <v>TOTAL SALINFITOFARM</v>
      </c>
      <c r="P288" s="125">
        <f t="shared" si="856"/>
        <v>326.14</v>
      </c>
      <c r="Q288" s="149">
        <f t="shared" si="856"/>
        <v>0</v>
      </c>
      <c r="R288" s="149">
        <f t="shared" si="856"/>
        <v>0</v>
      </c>
      <c r="S288" s="149">
        <f t="shared" si="856"/>
        <v>0</v>
      </c>
      <c r="T288" s="169">
        <f t="shared" si="856"/>
        <v>326.14</v>
      </c>
      <c r="U288" s="170">
        <f t="shared" si="856"/>
        <v>0</v>
      </c>
      <c r="V288" s="171"/>
      <c r="W288" s="172">
        <f>SUM(W286:W287)</f>
        <v>326.14</v>
      </c>
      <c r="X288" s="168" t="str">
        <f t="shared" si="787"/>
        <v>OK</v>
      </c>
      <c r="Y288" s="224">
        <f t="shared" si="801"/>
        <v>326.14</v>
      </c>
      <c r="AA288" s="231"/>
      <c r="AB288" s="667" t="s">
        <v>381</v>
      </c>
      <c r="AC288" s="668"/>
      <c r="AD288" s="668"/>
      <c r="AE288" s="669"/>
      <c r="AF288" s="670"/>
      <c r="AG288" s="310"/>
      <c r="AH288" s="311"/>
      <c r="AI288" s="312">
        <f aca="true" t="shared" si="857" ref="AI288:AL288">SUM(AI286:AI287)</f>
        <v>326.14</v>
      </c>
      <c r="AJ288" s="312">
        <f t="shared" si="857"/>
        <v>326.14</v>
      </c>
      <c r="AK288" s="312">
        <f t="shared" si="857"/>
        <v>0</v>
      </c>
      <c r="AL288" s="313">
        <f t="shared" si="857"/>
        <v>0</v>
      </c>
      <c r="AM288" s="314">
        <f t="shared" si="790"/>
        <v>0</v>
      </c>
      <c r="AN288" s="315">
        <f t="shared" si="855"/>
        <v>326.14</v>
      </c>
      <c r="AO288" s="346">
        <f t="shared" si="792"/>
        <v>0</v>
      </c>
      <c r="AP288" s="347">
        <f>SUM(AP286:AP287)</f>
        <v>326.14</v>
      </c>
      <c r="AQ288" s="168" t="str">
        <f t="shared" si="793"/>
        <v>OK</v>
      </c>
      <c r="AR288" s="168" t="str">
        <f t="shared" si="794"/>
        <v>OK</v>
      </c>
      <c r="AS288" s="231">
        <f t="shared" si="795"/>
        <v>278</v>
      </c>
      <c r="AT288" s="348" t="str">
        <f t="shared" si="854"/>
        <v>TOTAL SALINFITOFARM</v>
      </c>
      <c r="AU288" s="352"/>
      <c r="AV288" s="352"/>
      <c r="AW288" s="391"/>
      <c r="AX288" s="392"/>
      <c r="AY288" s="385"/>
      <c r="AZ288" s="310"/>
      <c r="BA288" s="377"/>
      <c r="BB288" s="386">
        <f t="shared" si="797"/>
        <v>0</v>
      </c>
      <c r="BC288" s="387">
        <f t="shared" si="798"/>
        <v>0</v>
      </c>
    </row>
    <row r="289" spans="1:55" s="5" customFormat="1" ht="25.5">
      <c r="A289" s="41">
        <f t="shared" si="799"/>
        <v>279</v>
      </c>
      <c r="B289" s="91" t="str">
        <f t="shared" si="835"/>
        <v>SALIX FARM</v>
      </c>
      <c r="C289" s="48" t="s">
        <v>382</v>
      </c>
      <c r="D289" s="48">
        <v>352</v>
      </c>
      <c r="E289" s="49">
        <v>42643</v>
      </c>
      <c r="F289" s="50"/>
      <c r="G289" s="51">
        <v>929.63</v>
      </c>
      <c r="H289" s="75"/>
      <c r="I289" s="75"/>
      <c r="J289" s="128"/>
      <c r="K289" s="128"/>
      <c r="L289" s="128"/>
      <c r="M289" s="128"/>
      <c r="N289" s="129"/>
      <c r="O289" s="91" t="str">
        <f t="shared" si="785"/>
        <v>SALIX FARM</v>
      </c>
      <c r="P289" s="146">
        <f aca="true" t="shared" si="858" ref="P289:P293">SUM(F289:N289)</f>
        <v>929.63</v>
      </c>
      <c r="Q289" s="185"/>
      <c r="R289" s="174">
        <f aca="true" t="shared" si="859" ref="R289:R293">IF(P289-Q289-S289&gt;Y289,P289-Q289-S289-Y289,0)</f>
        <v>0</v>
      </c>
      <c r="S289" s="175"/>
      <c r="T289" s="177">
        <f aca="true" t="shared" si="860" ref="T289:T293">W289-U289</f>
        <v>0</v>
      </c>
      <c r="U289" s="178">
        <v>929.63</v>
      </c>
      <c r="V289" s="648" t="s">
        <v>383</v>
      </c>
      <c r="W289" s="189">
        <f aca="true" t="shared" si="861" ref="W289:W293">P289-Q289-R289-S289</f>
        <v>929.63</v>
      </c>
      <c r="X289" s="168" t="str">
        <f t="shared" si="787"/>
        <v>OK</v>
      </c>
      <c r="Y289" s="224">
        <f t="shared" si="801"/>
        <v>929.63</v>
      </c>
      <c r="AA289" s="231"/>
      <c r="AB289" s="242" t="s">
        <v>384</v>
      </c>
      <c r="AC289" s="243"/>
      <c r="AD289" s="244"/>
      <c r="AE289" s="245"/>
      <c r="AF289" s="671"/>
      <c r="AG289" s="684">
        <f aca="true" t="shared" si="862" ref="AG289:AG293">D289</f>
        <v>352</v>
      </c>
      <c r="AH289" s="685">
        <f aca="true" t="shared" si="863" ref="AH289:AH293">IF(E289=0,"0",E289)</f>
        <v>42643</v>
      </c>
      <c r="AI289" s="686">
        <f aca="true" t="shared" si="864" ref="AI289:AI293">P289</f>
        <v>929.63</v>
      </c>
      <c r="AJ289" s="687">
        <f aca="true" t="shared" si="865" ref="AJ289:AJ293">AI289-AK289</f>
        <v>929.63</v>
      </c>
      <c r="AK289" s="688">
        <f aca="true" t="shared" si="866" ref="AK289:AK293">S289</f>
        <v>0</v>
      </c>
      <c r="AL289" s="689">
        <f aca="true" t="shared" si="867" ref="AL289:AL293">Q289+R289</f>
        <v>0</v>
      </c>
      <c r="AM289" s="690">
        <f t="shared" si="790"/>
        <v>929.63</v>
      </c>
      <c r="AN289" s="691">
        <f>T289:T290</f>
        <v>0</v>
      </c>
      <c r="AO289" s="513">
        <f t="shared" si="792"/>
        <v>929.63</v>
      </c>
      <c r="AP289" s="514">
        <f aca="true" t="shared" si="868" ref="AP289:AP293">AJ289-AL289</f>
        <v>929.63</v>
      </c>
      <c r="AQ289" s="168" t="str">
        <f t="shared" si="793"/>
        <v>OK</v>
      </c>
      <c r="AR289" s="168" t="str">
        <f t="shared" si="794"/>
        <v>OK</v>
      </c>
      <c r="AS289" s="231">
        <f t="shared" si="795"/>
        <v>279</v>
      </c>
      <c r="AT289" s="336" t="str">
        <f t="shared" si="854"/>
        <v>SALIX FARM</v>
      </c>
      <c r="AU289" s="337"/>
      <c r="AV289" s="337"/>
      <c r="AW289" s="368"/>
      <c r="AX289" s="369"/>
      <c r="AY289" s="395"/>
      <c r="AZ289" s="294">
        <f aca="true" t="shared" si="869" ref="AZ289:AZ293">D289</f>
        <v>352</v>
      </c>
      <c r="BA289" s="529">
        <f aca="true" t="shared" si="870" ref="BA289:BA293">IF(E289=0,"0",E289)</f>
        <v>42643</v>
      </c>
      <c r="BB289" s="530">
        <f t="shared" si="797"/>
        <v>929.63</v>
      </c>
      <c r="BC289" s="531">
        <f t="shared" si="798"/>
        <v>929.63</v>
      </c>
    </row>
    <row r="290" spans="1:55" s="5" customFormat="1" ht="12.75">
      <c r="A290" s="41">
        <f t="shared" si="799"/>
        <v>280</v>
      </c>
      <c r="B290" s="63" t="str">
        <f t="shared" si="835"/>
        <v>SALIX FARM</v>
      </c>
      <c r="C290" s="48"/>
      <c r="D290" s="64"/>
      <c r="E290" s="65"/>
      <c r="F290" s="50"/>
      <c r="G290" s="50"/>
      <c r="H290" s="50"/>
      <c r="I290" s="128"/>
      <c r="J290" s="128"/>
      <c r="K290" s="128"/>
      <c r="L290" s="128"/>
      <c r="M290" s="128"/>
      <c r="N290" s="129"/>
      <c r="O290" s="63" t="str">
        <f t="shared" si="785"/>
        <v>SALIX FARM</v>
      </c>
      <c r="P290" s="122">
        <f t="shared" si="858"/>
        <v>0</v>
      </c>
      <c r="Q290" s="161"/>
      <c r="R290" s="162">
        <f t="shared" si="859"/>
        <v>0</v>
      </c>
      <c r="S290" s="163"/>
      <c r="T290" s="164">
        <f t="shared" si="860"/>
        <v>0</v>
      </c>
      <c r="U290" s="165"/>
      <c r="V290" s="647"/>
      <c r="W290" s="167">
        <f t="shared" si="861"/>
        <v>0</v>
      </c>
      <c r="X290" s="168" t="str">
        <f t="shared" si="787"/>
        <v>OK</v>
      </c>
      <c r="Y290" s="224">
        <f t="shared" si="801"/>
        <v>0</v>
      </c>
      <c r="AA290" s="231"/>
      <c r="AB290" s="247" t="s">
        <v>384</v>
      </c>
      <c r="AC290" s="233"/>
      <c r="AD290" s="234"/>
      <c r="AE290" s="235"/>
      <c r="AF290" s="270"/>
      <c r="AG290" s="302">
        <f t="shared" si="862"/>
        <v>0</v>
      </c>
      <c r="AH290" s="303" t="str">
        <f t="shared" si="863"/>
        <v>0</v>
      </c>
      <c r="AI290" s="304">
        <f t="shared" si="864"/>
        <v>0</v>
      </c>
      <c r="AJ290" s="305">
        <f t="shared" si="865"/>
        <v>0</v>
      </c>
      <c r="AK290" s="306">
        <f t="shared" si="866"/>
        <v>0</v>
      </c>
      <c r="AL290" s="307">
        <f t="shared" si="867"/>
        <v>0</v>
      </c>
      <c r="AM290" s="308">
        <f t="shared" si="790"/>
        <v>0</v>
      </c>
      <c r="AN290" s="309">
        <f t="shared" si="855"/>
        <v>0</v>
      </c>
      <c r="AO290" s="338">
        <f t="shared" si="792"/>
        <v>0</v>
      </c>
      <c r="AP290" s="339">
        <f t="shared" si="868"/>
        <v>0</v>
      </c>
      <c r="AQ290" s="168" t="str">
        <f t="shared" si="793"/>
        <v>OK</v>
      </c>
      <c r="AR290" s="168" t="str">
        <f t="shared" si="794"/>
        <v>OK</v>
      </c>
      <c r="AS290" s="231">
        <f t="shared" si="795"/>
        <v>280</v>
      </c>
      <c r="AT290" s="336" t="str">
        <f t="shared" si="854"/>
        <v>SALIX FARM</v>
      </c>
      <c r="AU290" s="337"/>
      <c r="AV290" s="337"/>
      <c r="AW290" s="368"/>
      <c r="AX290" s="369"/>
      <c r="AY290" s="395"/>
      <c r="AZ290" s="302">
        <f t="shared" si="869"/>
        <v>0</v>
      </c>
      <c r="BA290" s="371" t="str">
        <f t="shared" si="870"/>
        <v>0</v>
      </c>
      <c r="BB290" s="372">
        <f t="shared" si="797"/>
        <v>0</v>
      </c>
      <c r="BC290" s="373">
        <f t="shared" si="798"/>
        <v>0</v>
      </c>
    </row>
    <row r="291" spans="1:55" s="6" customFormat="1" ht="14.25" customHeight="1">
      <c r="A291" s="41">
        <f t="shared" si="799"/>
        <v>281</v>
      </c>
      <c r="B291" s="83" t="str">
        <f t="shared" si="835"/>
        <v>TOTAL SALIX FARM</v>
      </c>
      <c r="C291" s="84"/>
      <c r="D291" s="85"/>
      <c r="E291" s="86"/>
      <c r="F291" s="87">
        <f aca="true" t="shared" si="871" ref="F291:U291">SUM(F289:F290)</f>
        <v>0</v>
      </c>
      <c r="G291" s="87">
        <f t="shared" si="871"/>
        <v>929.63</v>
      </c>
      <c r="H291" s="87">
        <f t="shared" si="871"/>
        <v>0</v>
      </c>
      <c r="I291" s="135">
        <f t="shared" si="871"/>
        <v>0</v>
      </c>
      <c r="J291" s="135">
        <f t="shared" si="871"/>
        <v>0</v>
      </c>
      <c r="K291" s="135">
        <f t="shared" si="871"/>
        <v>0</v>
      </c>
      <c r="L291" s="135">
        <f t="shared" si="871"/>
        <v>0</v>
      </c>
      <c r="M291" s="135">
        <f t="shared" si="871"/>
        <v>0</v>
      </c>
      <c r="N291" s="136">
        <f t="shared" si="871"/>
        <v>0</v>
      </c>
      <c r="O291" s="83" t="str">
        <f t="shared" si="785"/>
        <v>TOTAL SALIX FARM</v>
      </c>
      <c r="P291" s="125">
        <f t="shared" si="871"/>
        <v>929.63</v>
      </c>
      <c r="Q291" s="149">
        <f t="shared" si="871"/>
        <v>0</v>
      </c>
      <c r="R291" s="149">
        <f t="shared" si="871"/>
        <v>0</v>
      </c>
      <c r="S291" s="149">
        <f t="shared" si="871"/>
        <v>0</v>
      </c>
      <c r="T291" s="169">
        <f t="shared" si="871"/>
        <v>0</v>
      </c>
      <c r="U291" s="170">
        <f t="shared" si="871"/>
        <v>929.63</v>
      </c>
      <c r="V291" s="171"/>
      <c r="W291" s="172">
        <f>SUM(W289:W290)</f>
        <v>929.63</v>
      </c>
      <c r="X291" s="168" t="str">
        <f t="shared" si="787"/>
        <v>OK</v>
      </c>
      <c r="Y291" s="224">
        <f t="shared" si="801"/>
        <v>929.63</v>
      </c>
      <c r="AA291" s="231"/>
      <c r="AB291" s="248" t="s">
        <v>385</v>
      </c>
      <c r="AC291" s="249"/>
      <c r="AD291" s="250"/>
      <c r="AE291" s="251"/>
      <c r="AF291" s="252"/>
      <c r="AG291" s="316"/>
      <c r="AH291" s="317"/>
      <c r="AI291" s="318">
        <f aca="true" t="shared" si="872" ref="AI291:AL291">SUM(AI289:AI290)</f>
        <v>929.63</v>
      </c>
      <c r="AJ291" s="318">
        <f t="shared" si="872"/>
        <v>929.63</v>
      </c>
      <c r="AK291" s="318">
        <f t="shared" si="872"/>
        <v>0</v>
      </c>
      <c r="AL291" s="319">
        <f t="shared" si="872"/>
        <v>0</v>
      </c>
      <c r="AM291" s="320">
        <f t="shared" si="790"/>
        <v>929.63</v>
      </c>
      <c r="AN291" s="321">
        <f t="shared" si="855"/>
        <v>0</v>
      </c>
      <c r="AO291" s="346">
        <f t="shared" si="792"/>
        <v>929.63</v>
      </c>
      <c r="AP291" s="347">
        <f>SUM(AP289:AP290)</f>
        <v>929.63</v>
      </c>
      <c r="AQ291" s="168" t="str">
        <f t="shared" si="793"/>
        <v>OK</v>
      </c>
      <c r="AR291" s="168" t="str">
        <f t="shared" si="794"/>
        <v>OK</v>
      </c>
      <c r="AS291" s="231">
        <f t="shared" si="795"/>
        <v>281</v>
      </c>
      <c r="AT291" s="348" t="str">
        <f t="shared" si="854"/>
        <v>TOTAL SALIX FARM</v>
      </c>
      <c r="AU291" s="352"/>
      <c r="AV291" s="352"/>
      <c r="AW291" s="391"/>
      <c r="AX291" s="392"/>
      <c r="AY291" s="385"/>
      <c r="AZ291" s="310"/>
      <c r="BA291" s="377"/>
      <c r="BB291" s="386">
        <f t="shared" si="797"/>
        <v>929.63</v>
      </c>
      <c r="BC291" s="387">
        <f t="shared" si="798"/>
        <v>929.63</v>
      </c>
    </row>
    <row r="292" spans="1:55" s="5" customFormat="1" ht="12.75">
      <c r="A292" s="41">
        <f t="shared" si="799"/>
        <v>282</v>
      </c>
      <c r="B292" s="63" t="str">
        <f t="shared" si="835"/>
        <v>SALVATOR</v>
      </c>
      <c r="C292" s="43" t="s">
        <v>386</v>
      </c>
      <c r="D292" s="43">
        <v>274</v>
      </c>
      <c r="E292" s="44">
        <v>42643</v>
      </c>
      <c r="F292" s="45"/>
      <c r="G292" s="46">
        <v>178.18</v>
      </c>
      <c r="H292" s="45"/>
      <c r="I292" s="126"/>
      <c r="J292" s="126"/>
      <c r="K292" s="126"/>
      <c r="L292" s="126"/>
      <c r="M292" s="126"/>
      <c r="N292" s="127"/>
      <c r="O292" s="63" t="str">
        <f t="shared" si="785"/>
        <v>SALVATOR</v>
      </c>
      <c r="P292" s="146">
        <f t="shared" si="858"/>
        <v>178.18</v>
      </c>
      <c r="Q292" s="161"/>
      <c r="R292" s="162">
        <f t="shared" si="859"/>
        <v>0</v>
      </c>
      <c r="S292" s="163"/>
      <c r="T292" s="164">
        <f t="shared" si="860"/>
        <v>178.18</v>
      </c>
      <c r="U292" s="165"/>
      <c r="V292" s="649"/>
      <c r="W292" s="167">
        <f t="shared" si="861"/>
        <v>178.18</v>
      </c>
      <c r="X292" s="168" t="str">
        <f t="shared" si="787"/>
        <v>OK</v>
      </c>
      <c r="Y292" s="224">
        <f t="shared" si="801"/>
        <v>178.18</v>
      </c>
      <c r="AA292" s="231"/>
      <c r="AB292" s="672" t="s">
        <v>387</v>
      </c>
      <c r="AC292" s="276"/>
      <c r="AD292" s="276"/>
      <c r="AE292" s="673"/>
      <c r="AF292" s="270"/>
      <c r="AG292" s="302">
        <f t="shared" si="862"/>
        <v>274</v>
      </c>
      <c r="AH292" s="303">
        <f t="shared" si="863"/>
        <v>42643</v>
      </c>
      <c r="AI292" s="304">
        <f t="shared" si="864"/>
        <v>178.18</v>
      </c>
      <c r="AJ292" s="305">
        <f t="shared" si="865"/>
        <v>178.18</v>
      </c>
      <c r="AK292" s="306">
        <f t="shared" si="866"/>
        <v>0</v>
      </c>
      <c r="AL292" s="307">
        <f t="shared" si="867"/>
        <v>0</v>
      </c>
      <c r="AM292" s="308">
        <f t="shared" si="790"/>
        <v>0</v>
      </c>
      <c r="AN292" s="309">
        <f>T292:T293</f>
        <v>178.18</v>
      </c>
      <c r="AO292" s="338">
        <f t="shared" si="792"/>
        <v>0</v>
      </c>
      <c r="AP292" s="339">
        <f t="shared" si="868"/>
        <v>178.18</v>
      </c>
      <c r="AQ292" s="168" t="str">
        <f t="shared" si="793"/>
        <v>OK</v>
      </c>
      <c r="AR292" s="168" t="str">
        <f t="shared" si="794"/>
        <v>OK</v>
      </c>
      <c r="AS292" s="231">
        <f t="shared" si="795"/>
        <v>282</v>
      </c>
      <c r="AT292" s="700" t="str">
        <f t="shared" si="854"/>
        <v>SALVATOR</v>
      </c>
      <c r="AU292" s="701"/>
      <c r="AV292" s="701"/>
      <c r="AW292" s="542"/>
      <c r="AX292" s="711"/>
      <c r="AY292" s="395"/>
      <c r="AZ292" s="294">
        <f t="shared" si="869"/>
        <v>274</v>
      </c>
      <c r="BA292" s="529">
        <f t="shared" si="870"/>
        <v>42643</v>
      </c>
      <c r="BB292" s="530">
        <f t="shared" si="797"/>
        <v>0</v>
      </c>
      <c r="BC292" s="531">
        <f t="shared" si="798"/>
        <v>0</v>
      </c>
    </row>
    <row r="293" spans="1:55" s="5" customFormat="1" ht="12.75">
      <c r="A293" s="41">
        <f t="shared" si="799"/>
        <v>283</v>
      </c>
      <c r="B293" s="63" t="str">
        <f t="shared" si="835"/>
        <v>SALVATOR</v>
      </c>
      <c r="C293" s="48"/>
      <c r="D293" s="64"/>
      <c r="E293" s="65"/>
      <c r="F293" s="50"/>
      <c r="G293" s="50"/>
      <c r="H293" s="50"/>
      <c r="I293" s="128"/>
      <c r="J293" s="128"/>
      <c r="K293" s="128"/>
      <c r="L293" s="128"/>
      <c r="M293" s="128"/>
      <c r="N293" s="129"/>
      <c r="O293" s="63" t="str">
        <f t="shared" si="785"/>
        <v>SALVATOR</v>
      </c>
      <c r="P293" s="122">
        <f t="shared" si="858"/>
        <v>0</v>
      </c>
      <c r="Q293" s="161"/>
      <c r="R293" s="162">
        <f t="shared" si="859"/>
        <v>0</v>
      </c>
      <c r="S293" s="163"/>
      <c r="T293" s="164">
        <f t="shared" si="860"/>
        <v>0</v>
      </c>
      <c r="U293" s="165"/>
      <c r="V293" s="173"/>
      <c r="W293" s="167">
        <f t="shared" si="861"/>
        <v>0</v>
      </c>
      <c r="X293" s="168" t="str">
        <f t="shared" si="787"/>
        <v>OK</v>
      </c>
      <c r="Y293" s="224">
        <f t="shared" si="801"/>
        <v>0</v>
      </c>
      <c r="AA293" s="231"/>
      <c r="AB293" s="672" t="s">
        <v>387</v>
      </c>
      <c r="AC293" s="276"/>
      <c r="AD293" s="276"/>
      <c r="AE293" s="673"/>
      <c r="AF293" s="270"/>
      <c r="AG293" s="302">
        <f t="shared" si="862"/>
        <v>0</v>
      </c>
      <c r="AH293" s="303" t="str">
        <f t="shared" si="863"/>
        <v>0</v>
      </c>
      <c r="AI293" s="304">
        <f t="shared" si="864"/>
        <v>0</v>
      </c>
      <c r="AJ293" s="305">
        <f t="shared" si="865"/>
        <v>0</v>
      </c>
      <c r="AK293" s="306">
        <f t="shared" si="866"/>
        <v>0</v>
      </c>
      <c r="AL293" s="307">
        <f t="shared" si="867"/>
        <v>0</v>
      </c>
      <c r="AM293" s="308">
        <f t="shared" si="790"/>
        <v>0</v>
      </c>
      <c r="AN293" s="309">
        <f aca="true" t="shared" si="873" ref="AN293:AN298">T293:T293</f>
        <v>0</v>
      </c>
      <c r="AO293" s="338">
        <f t="shared" si="792"/>
        <v>0</v>
      </c>
      <c r="AP293" s="339">
        <f t="shared" si="868"/>
        <v>0</v>
      </c>
      <c r="AQ293" s="168" t="str">
        <f t="shared" si="793"/>
        <v>OK</v>
      </c>
      <c r="AR293" s="168" t="str">
        <f t="shared" si="794"/>
        <v>OK</v>
      </c>
      <c r="AS293" s="231">
        <f t="shared" si="795"/>
        <v>283</v>
      </c>
      <c r="AT293" s="700" t="str">
        <f t="shared" si="854"/>
        <v>SALVATOR</v>
      </c>
      <c r="AU293" s="701"/>
      <c r="AV293" s="701"/>
      <c r="AW293" s="542"/>
      <c r="AX293" s="711"/>
      <c r="AY293" s="395"/>
      <c r="AZ293" s="302">
        <f t="shared" si="869"/>
        <v>0</v>
      </c>
      <c r="BA293" s="371" t="str">
        <f t="shared" si="870"/>
        <v>0</v>
      </c>
      <c r="BB293" s="372">
        <f t="shared" si="797"/>
        <v>0</v>
      </c>
      <c r="BC293" s="373">
        <f t="shared" si="798"/>
        <v>0</v>
      </c>
    </row>
    <row r="294" spans="1:55" s="6" customFormat="1" ht="14.25" customHeight="1">
      <c r="A294" s="41">
        <f t="shared" si="799"/>
        <v>284</v>
      </c>
      <c r="B294" s="83" t="str">
        <f t="shared" si="835"/>
        <v>TOTAL SALVATOR</v>
      </c>
      <c r="C294" s="84"/>
      <c r="D294" s="85"/>
      <c r="E294" s="86"/>
      <c r="F294" s="87">
        <f aca="true" t="shared" si="874" ref="F294:U294">SUM(F292:F293)</f>
        <v>0</v>
      </c>
      <c r="G294" s="87">
        <f t="shared" si="874"/>
        <v>178.18</v>
      </c>
      <c r="H294" s="87">
        <f t="shared" si="874"/>
        <v>0</v>
      </c>
      <c r="I294" s="135">
        <f t="shared" si="874"/>
        <v>0</v>
      </c>
      <c r="J294" s="135">
        <f t="shared" si="874"/>
        <v>0</v>
      </c>
      <c r="K294" s="135">
        <f t="shared" si="874"/>
        <v>0</v>
      </c>
      <c r="L294" s="135">
        <f t="shared" si="874"/>
        <v>0</v>
      </c>
      <c r="M294" s="135">
        <f t="shared" si="874"/>
        <v>0</v>
      </c>
      <c r="N294" s="136">
        <f t="shared" si="874"/>
        <v>0</v>
      </c>
      <c r="O294" s="83" t="str">
        <f t="shared" si="785"/>
        <v>TOTAL SALVATOR</v>
      </c>
      <c r="P294" s="125">
        <f t="shared" si="874"/>
        <v>178.18</v>
      </c>
      <c r="Q294" s="149">
        <f t="shared" si="874"/>
        <v>0</v>
      </c>
      <c r="R294" s="149">
        <f t="shared" si="874"/>
        <v>0</v>
      </c>
      <c r="S294" s="149">
        <f t="shared" si="874"/>
        <v>0</v>
      </c>
      <c r="T294" s="169">
        <f t="shared" si="874"/>
        <v>178.18</v>
      </c>
      <c r="U294" s="170">
        <f t="shared" si="874"/>
        <v>0</v>
      </c>
      <c r="V294" s="171"/>
      <c r="W294" s="172">
        <f>SUM(W292:W293)</f>
        <v>178.18</v>
      </c>
      <c r="X294" s="168" t="str">
        <f t="shared" si="787"/>
        <v>OK</v>
      </c>
      <c r="Y294" s="224">
        <f t="shared" si="801"/>
        <v>178.18</v>
      </c>
      <c r="AA294" s="231"/>
      <c r="AB294" s="674" t="s">
        <v>388</v>
      </c>
      <c r="AC294" s="279"/>
      <c r="AD294" s="279"/>
      <c r="AE294" s="281"/>
      <c r="AF294" s="281"/>
      <c r="AG294" s="316"/>
      <c r="AH294" s="317"/>
      <c r="AI294" s="318">
        <f aca="true" t="shared" si="875" ref="AI294:AL294">SUM(AI292:AI293)</f>
        <v>178.18</v>
      </c>
      <c r="AJ294" s="318">
        <f t="shared" si="875"/>
        <v>178.18</v>
      </c>
      <c r="AK294" s="318">
        <f t="shared" si="875"/>
        <v>0</v>
      </c>
      <c r="AL294" s="319">
        <f t="shared" si="875"/>
        <v>0</v>
      </c>
      <c r="AM294" s="320">
        <f t="shared" si="790"/>
        <v>0</v>
      </c>
      <c r="AN294" s="321">
        <f t="shared" si="873"/>
        <v>178.18</v>
      </c>
      <c r="AO294" s="346">
        <f t="shared" si="792"/>
        <v>0</v>
      </c>
      <c r="AP294" s="347">
        <f>SUM(AP292:AP293)</f>
        <v>178.18</v>
      </c>
      <c r="AQ294" s="168" t="str">
        <f t="shared" si="793"/>
        <v>OK</v>
      </c>
      <c r="AR294" s="168" t="str">
        <f t="shared" si="794"/>
        <v>OK</v>
      </c>
      <c r="AS294" s="231">
        <f t="shared" si="795"/>
        <v>284</v>
      </c>
      <c r="AT294" s="702" t="str">
        <f t="shared" si="854"/>
        <v>TOTAL SALVATOR</v>
      </c>
      <c r="AU294" s="608"/>
      <c r="AV294" s="608"/>
      <c r="AW294" s="613"/>
      <c r="AX294" s="611"/>
      <c r="AY294" s="611"/>
      <c r="AZ294" s="310"/>
      <c r="BA294" s="377"/>
      <c r="BB294" s="386">
        <f t="shared" si="797"/>
        <v>0</v>
      </c>
      <c r="BC294" s="387">
        <f t="shared" si="798"/>
        <v>0</v>
      </c>
    </row>
    <row r="295" spans="1:55" s="5" customFormat="1" ht="12.75">
      <c r="A295" s="41">
        <f t="shared" si="799"/>
        <v>285</v>
      </c>
      <c r="B295" s="63" t="str">
        <f t="shared" si="835"/>
        <v>SAMIROTL SUCIU DE SUS</v>
      </c>
      <c r="C295" s="43" t="s">
        <v>389</v>
      </c>
      <c r="D295" s="43">
        <v>170</v>
      </c>
      <c r="E295" s="44">
        <v>42643</v>
      </c>
      <c r="F295" s="45"/>
      <c r="G295" s="46">
        <v>584.31</v>
      </c>
      <c r="H295" s="45"/>
      <c r="I295" s="126"/>
      <c r="J295" s="126"/>
      <c r="K295" s="126"/>
      <c r="L295" s="126"/>
      <c r="M295" s="126"/>
      <c r="N295" s="127"/>
      <c r="O295" s="63" t="str">
        <f t="shared" si="785"/>
        <v>SAMIROTL SUCIU DE SUS</v>
      </c>
      <c r="P295" s="146">
        <f aca="true" t="shared" si="876" ref="P295:P297">SUM(F295:N295)</f>
        <v>584.31</v>
      </c>
      <c r="Q295" s="161"/>
      <c r="R295" s="162">
        <f aca="true" t="shared" si="877" ref="R295:R297">IF(P295-Q295-S295&gt;Y295,P295-Q295-S295-Y295,0)</f>
        <v>0</v>
      </c>
      <c r="S295" s="163"/>
      <c r="T295" s="164">
        <f aca="true" t="shared" si="878" ref="T295:T297">W295-U295</f>
        <v>584.31</v>
      </c>
      <c r="U295" s="165"/>
      <c r="V295" s="173"/>
      <c r="W295" s="167">
        <f aca="true" t="shared" si="879" ref="W295:W297">P295-Q295-R295-S295</f>
        <v>584.31</v>
      </c>
      <c r="X295" s="168" t="str">
        <f t="shared" si="787"/>
        <v>OK</v>
      </c>
      <c r="Y295" s="224">
        <f t="shared" si="801"/>
        <v>584.31</v>
      </c>
      <c r="AA295" s="231"/>
      <c r="AB295" s="232" t="s">
        <v>390</v>
      </c>
      <c r="AC295" s="233"/>
      <c r="AD295" s="234"/>
      <c r="AE295" s="235"/>
      <c r="AF295" s="270"/>
      <c r="AG295" s="302">
        <f aca="true" t="shared" si="880" ref="AG295:AG297">D295</f>
        <v>170</v>
      </c>
      <c r="AH295" s="303">
        <f aca="true" t="shared" si="881" ref="AH295:AH297">IF(E295=0,"0",E295)</f>
        <v>42643</v>
      </c>
      <c r="AI295" s="304">
        <f aca="true" t="shared" si="882" ref="AI295:AI297">P295</f>
        <v>584.31</v>
      </c>
      <c r="AJ295" s="305">
        <f aca="true" t="shared" si="883" ref="AJ295:AJ297">AI295-AK295</f>
        <v>584.31</v>
      </c>
      <c r="AK295" s="306">
        <f aca="true" t="shared" si="884" ref="AK295:AK297">S295</f>
        <v>0</v>
      </c>
      <c r="AL295" s="307">
        <f aca="true" t="shared" si="885" ref="AL295:AL297">Q295+R295</f>
        <v>0</v>
      </c>
      <c r="AM295" s="308">
        <f t="shared" si="790"/>
        <v>0</v>
      </c>
      <c r="AN295" s="309">
        <f>T295:T297</f>
        <v>584.31</v>
      </c>
      <c r="AO295" s="338">
        <f t="shared" si="792"/>
        <v>0</v>
      </c>
      <c r="AP295" s="339">
        <f aca="true" t="shared" si="886" ref="AP295:AP297">AJ295-AL295</f>
        <v>584.31</v>
      </c>
      <c r="AQ295" s="168" t="str">
        <f t="shared" si="793"/>
        <v>OK</v>
      </c>
      <c r="AR295" s="168" t="str">
        <f t="shared" si="794"/>
        <v>OK</v>
      </c>
      <c r="AS295" s="231">
        <f t="shared" si="795"/>
        <v>285</v>
      </c>
      <c r="AT295" s="336" t="str">
        <f t="shared" si="854"/>
        <v>SAMIROTL SUCIU DE SUS</v>
      </c>
      <c r="AU295" s="337"/>
      <c r="AV295" s="337"/>
      <c r="AW295" s="368"/>
      <c r="AX295" s="369"/>
      <c r="AY295" s="395"/>
      <c r="AZ295" s="294">
        <f aca="true" t="shared" si="887" ref="AZ295:AZ297">D295</f>
        <v>170</v>
      </c>
      <c r="BA295" s="529">
        <f aca="true" t="shared" si="888" ref="BA295:BA297">IF(E295=0,"0",E295)</f>
        <v>42643</v>
      </c>
      <c r="BB295" s="530">
        <f t="shared" si="797"/>
        <v>0</v>
      </c>
      <c r="BC295" s="531">
        <f t="shared" si="798"/>
        <v>0</v>
      </c>
    </row>
    <row r="296" spans="1:55" s="5" customFormat="1" ht="12.75">
      <c r="A296" s="41">
        <f t="shared" si="799"/>
        <v>286</v>
      </c>
      <c r="B296" s="63" t="str">
        <f t="shared" si="835"/>
        <v>SAMIROTL VIMA MICA</v>
      </c>
      <c r="C296" s="48" t="s">
        <v>391</v>
      </c>
      <c r="D296" s="48">
        <v>20016</v>
      </c>
      <c r="E296" s="49">
        <v>42643</v>
      </c>
      <c r="F296" s="50"/>
      <c r="G296" s="51">
        <v>173.5</v>
      </c>
      <c r="H296" s="50"/>
      <c r="I296" s="128"/>
      <c r="J296" s="128"/>
      <c r="K296" s="128"/>
      <c r="L296" s="128"/>
      <c r="M296" s="128"/>
      <c r="N296" s="129"/>
      <c r="O296" s="63" t="str">
        <f t="shared" si="785"/>
        <v>SAMIROTL VIMA MICA</v>
      </c>
      <c r="P296" s="122">
        <f t="shared" si="876"/>
        <v>173.5</v>
      </c>
      <c r="Q296" s="161"/>
      <c r="R296" s="162">
        <f t="shared" si="877"/>
        <v>0</v>
      </c>
      <c r="S296" s="163"/>
      <c r="T296" s="164">
        <f t="shared" si="878"/>
        <v>173.5</v>
      </c>
      <c r="U296" s="165"/>
      <c r="V296" s="173"/>
      <c r="W296" s="167">
        <f t="shared" si="879"/>
        <v>173.5</v>
      </c>
      <c r="X296" s="168" t="str">
        <f t="shared" si="787"/>
        <v>OK</v>
      </c>
      <c r="Y296" s="224">
        <f t="shared" si="801"/>
        <v>173.5</v>
      </c>
      <c r="AA296" s="231"/>
      <c r="AB296" s="232" t="s">
        <v>392</v>
      </c>
      <c r="AC296" s="233"/>
      <c r="AD296" s="234"/>
      <c r="AE296" s="235"/>
      <c r="AF296" s="270"/>
      <c r="AG296" s="302">
        <f t="shared" si="880"/>
        <v>20016</v>
      </c>
      <c r="AH296" s="303">
        <f t="shared" si="881"/>
        <v>42643</v>
      </c>
      <c r="AI296" s="304">
        <f t="shared" si="882"/>
        <v>173.5</v>
      </c>
      <c r="AJ296" s="305">
        <f t="shared" si="883"/>
        <v>173.5</v>
      </c>
      <c r="AK296" s="306">
        <f t="shared" si="884"/>
        <v>0</v>
      </c>
      <c r="AL296" s="307">
        <f t="shared" si="885"/>
        <v>0</v>
      </c>
      <c r="AM296" s="308">
        <f t="shared" si="790"/>
        <v>0</v>
      </c>
      <c r="AN296" s="309">
        <f t="shared" si="873"/>
        <v>173.5</v>
      </c>
      <c r="AO296" s="338">
        <f t="shared" si="792"/>
        <v>0</v>
      </c>
      <c r="AP296" s="339">
        <f t="shared" si="886"/>
        <v>173.5</v>
      </c>
      <c r="AQ296" s="168" t="str">
        <f t="shared" si="793"/>
        <v>OK</v>
      </c>
      <c r="AR296" s="168" t="str">
        <f t="shared" si="794"/>
        <v>OK</v>
      </c>
      <c r="AS296" s="231">
        <f t="shared" si="795"/>
        <v>286</v>
      </c>
      <c r="AT296" s="336" t="str">
        <f t="shared" si="854"/>
        <v>SAMIROTL VIMA MICA</v>
      </c>
      <c r="AU296" s="337"/>
      <c r="AV296" s="337"/>
      <c r="AW296" s="368"/>
      <c r="AX296" s="369"/>
      <c r="AY296" s="395"/>
      <c r="AZ296" s="302">
        <f t="shared" si="887"/>
        <v>20016</v>
      </c>
      <c r="BA296" s="371">
        <f t="shared" si="888"/>
        <v>42643</v>
      </c>
      <c r="BB296" s="372">
        <f t="shared" si="797"/>
        <v>0</v>
      </c>
      <c r="BC296" s="373">
        <f t="shared" si="798"/>
        <v>0</v>
      </c>
    </row>
    <row r="297" spans="1:55" s="5" customFormat="1" ht="12.75">
      <c r="A297" s="41">
        <f t="shared" si="799"/>
        <v>287</v>
      </c>
      <c r="B297" s="63" t="str">
        <f aca="true" t="shared" si="889" ref="B297:B320">AB297</f>
        <v>SAMIROTL LAPUS</v>
      </c>
      <c r="C297" s="48" t="s">
        <v>393</v>
      </c>
      <c r="D297" s="48">
        <v>3016</v>
      </c>
      <c r="E297" s="49">
        <v>42643</v>
      </c>
      <c r="F297" s="50"/>
      <c r="G297" s="51">
        <v>421.36</v>
      </c>
      <c r="H297" s="50"/>
      <c r="I297" s="128"/>
      <c r="J297" s="128"/>
      <c r="K297" s="128"/>
      <c r="L297" s="128"/>
      <c r="M297" s="128"/>
      <c r="N297" s="129"/>
      <c r="O297" s="63" t="str">
        <f t="shared" si="785"/>
        <v>SAMIROTL LAPUS</v>
      </c>
      <c r="P297" s="122">
        <f t="shared" si="876"/>
        <v>421.36</v>
      </c>
      <c r="Q297" s="161"/>
      <c r="R297" s="162">
        <f t="shared" si="877"/>
        <v>0</v>
      </c>
      <c r="S297" s="163"/>
      <c r="T297" s="164">
        <f t="shared" si="878"/>
        <v>421.36</v>
      </c>
      <c r="U297" s="165"/>
      <c r="V297" s="173"/>
      <c r="W297" s="167">
        <f t="shared" si="879"/>
        <v>421.36</v>
      </c>
      <c r="X297" s="168" t="str">
        <f t="shared" si="787"/>
        <v>OK</v>
      </c>
      <c r="Y297" s="224">
        <f t="shared" si="801"/>
        <v>421.36</v>
      </c>
      <c r="AA297" s="231"/>
      <c r="AB297" s="232" t="s">
        <v>394</v>
      </c>
      <c r="AC297" s="233"/>
      <c r="AD297" s="234"/>
      <c r="AE297" s="235"/>
      <c r="AF297" s="270"/>
      <c r="AG297" s="302">
        <f t="shared" si="880"/>
        <v>3016</v>
      </c>
      <c r="AH297" s="303">
        <f t="shared" si="881"/>
        <v>42643</v>
      </c>
      <c r="AI297" s="304">
        <f t="shared" si="882"/>
        <v>421.36</v>
      </c>
      <c r="AJ297" s="305">
        <f t="shared" si="883"/>
        <v>421.36</v>
      </c>
      <c r="AK297" s="306">
        <f t="shared" si="884"/>
        <v>0</v>
      </c>
      <c r="AL297" s="307">
        <f t="shared" si="885"/>
        <v>0</v>
      </c>
      <c r="AM297" s="308">
        <f t="shared" si="790"/>
        <v>0</v>
      </c>
      <c r="AN297" s="309">
        <f t="shared" si="873"/>
        <v>421.36</v>
      </c>
      <c r="AO297" s="338">
        <f t="shared" si="792"/>
        <v>0</v>
      </c>
      <c r="AP297" s="339">
        <f t="shared" si="886"/>
        <v>421.36</v>
      </c>
      <c r="AQ297" s="168" t="str">
        <f t="shared" si="793"/>
        <v>OK</v>
      </c>
      <c r="AR297" s="168" t="str">
        <f t="shared" si="794"/>
        <v>OK</v>
      </c>
      <c r="AS297" s="231">
        <f t="shared" si="795"/>
        <v>287</v>
      </c>
      <c r="AT297" s="336" t="str">
        <f t="shared" si="854"/>
        <v>SAMIROTL LAPUS</v>
      </c>
      <c r="AU297" s="337"/>
      <c r="AV297" s="337"/>
      <c r="AW297" s="368"/>
      <c r="AX297" s="369"/>
      <c r="AY297" s="395"/>
      <c r="AZ297" s="302">
        <f t="shared" si="887"/>
        <v>3016</v>
      </c>
      <c r="BA297" s="371">
        <f t="shared" si="888"/>
        <v>42643</v>
      </c>
      <c r="BB297" s="372">
        <f t="shared" si="797"/>
        <v>0</v>
      </c>
      <c r="BC297" s="373">
        <f t="shared" si="798"/>
        <v>0</v>
      </c>
    </row>
    <row r="298" spans="1:55" s="6" customFormat="1" ht="14.25" customHeight="1">
      <c r="A298" s="41">
        <f t="shared" si="799"/>
        <v>288</v>
      </c>
      <c r="B298" s="83" t="str">
        <f t="shared" si="889"/>
        <v>TOTAL SAMIROTL</v>
      </c>
      <c r="C298" s="84"/>
      <c r="D298" s="85"/>
      <c r="E298" s="86"/>
      <c r="F298" s="87">
        <f aca="true" t="shared" si="890" ref="F298:N298">SUM(F295:F297)</f>
        <v>0</v>
      </c>
      <c r="G298" s="87">
        <f t="shared" si="890"/>
        <v>1179.17</v>
      </c>
      <c r="H298" s="87">
        <f t="shared" si="890"/>
        <v>0</v>
      </c>
      <c r="I298" s="135">
        <f t="shared" si="890"/>
        <v>0</v>
      </c>
      <c r="J298" s="135">
        <f t="shared" si="890"/>
        <v>0</v>
      </c>
      <c r="K298" s="135">
        <f t="shared" si="890"/>
        <v>0</v>
      </c>
      <c r="L298" s="135">
        <f t="shared" si="890"/>
        <v>0</v>
      </c>
      <c r="M298" s="135">
        <f t="shared" si="890"/>
        <v>0</v>
      </c>
      <c r="N298" s="136">
        <f t="shared" si="890"/>
        <v>0</v>
      </c>
      <c r="O298" s="83" t="str">
        <f t="shared" si="785"/>
        <v>TOTAL SAMIROTL</v>
      </c>
      <c r="P298" s="125">
        <f aca="true" t="shared" si="891" ref="P298:U298">SUM(P295:P297)</f>
        <v>1179.17</v>
      </c>
      <c r="Q298" s="149">
        <f t="shared" si="891"/>
        <v>0</v>
      </c>
      <c r="R298" s="149">
        <f t="shared" si="891"/>
        <v>0</v>
      </c>
      <c r="S298" s="149">
        <f t="shared" si="891"/>
        <v>0</v>
      </c>
      <c r="T298" s="169">
        <f t="shared" si="891"/>
        <v>1179.17</v>
      </c>
      <c r="U298" s="170">
        <f t="shared" si="891"/>
        <v>0</v>
      </c>
      <c r="V298" s="171"/>
      <c r="W298" s="172">
        <f>SUM(W295:W297)</f>
        <v>1179.17</v>
      </c>
      <c r="X298" s="168" t="str">
        <f t="shared" si="787"/>
        <v>OK</v>
      </c>
      <c r="Y298" s="224">
        <f t="shared" si="801"/>
        <v>1179.17</v>
      </c>
      <c r="AA298" s="231"/>
      <c r="AB298" s="675" t="s">
        <v>395</v>
      </c>
      <c r="AC298" s="249"/>
      <c r="AD298" s="250"/>
      <c r="AE298" s="251"/>
      <c r="AF298" s="252"/>
      <c r="AG298" s="316"/>
      <c r="AH298" s="317"/>
      <c r="AI298" s="318">
        <f aca="true" t="shared" si="892" ref="AI298:AL298">SUM(AI295:AI297)</f>
        <v>1179.17</v>
      </c>
      <c r="AJ298" s="318">
        <f t="shared" si="892"/>
        <v>1179.17</v>
      </c>
      <c r="AK298" s="318">
        <f t="shared" si="892"/>
        <v>0</v>
      </c>
      <c r="AL298" s="319">
        <f t="shared" si="892"/>
        <v>0</v>
      </c>
      <c r="AM298" s="320">
        <f t="shared" si="790"/>
        <v>0</v>
      </c>
      <c r="AN298" s="321">
        <f t="shared" si="873"/>
        <v>1179.17</v>
      </c>
      <c r="AO298" s="346">
        <f t="shared" si="792"/>
        <v>0</v>
      </c>
      <c r="AP298" s="347">
        <f>SUM(AP295:AP297)</f>
        <v>1179.17</v>
      </c>
      <c r="AQ298" s="168" t="str">
        <f t="shared" si="793"/>
        <v>OK</v>
      </c>
      <c r="AR298" s="168" t="str">
        <f t="shared" si="794"/>
        <v>OK</v>
      </c>
      <c r="AS298" s="231">
        <f t="shared" si="795"/>
        <v>288</v>
      </c>
      <c r="AT298" s="348" t="str">
        <f t="shared" si="854"/>
        <v>TOTAL SAMIROTL</v>
      </c>
      <c r="AU298" s="352"/>
      <c r="AV298" s="352"/>
      <c r="AW298" s="391"/>
      <c r="AX298" s="392"/>
      <c r="AY298" s="385"/>
      <c r="AZ298" s="310"/>
      <c r="BA298" s="377"/>
      <c r="BB298" s="386">
        <f t="shared" si="797"/>
        <v>0</v>
      </c>
      <c r="BC298" s="387">
        <f t="shared" si="798"/>
        <v>0</v>
      </c>
    </row>
    <row r="299" spans="1:55" s="5" customFormat="1" ht="12.75">
      <c r="A299" s="41">
        <f t="shared" si="799"/>
        <v>289</v>
      </c>
      <c r="B299" s="63" t="str">
        <f t="shared" si="889"/>
        <v>SARALEX</v>
      </c>
      <c r="C299" s="48" t="s">
        <v>396</v>
      </c>
      <c r="D299" s="48">
        <v>759</v>
      </c>
      <c r="E299" s="49">
        <v>42643</v>
      </c>
      <c r="F299" s="50">
        <v>445098.12</v>
      </c>
      <c r="G299" s="51">
        <v>4329.89</v>
      </c>
      <c r="H299" s="52"/>
      <c r="I299" s="52"/>
      <c r="J299" s="52"/>
      <c r="K299" s="52"/>
      <c r="L299" s="52"/>
      <c r="M299" s="52"/>
      <c r="N299" s="52">
        <v>5204.45</v>
      </c>
      <c r="O299" s="63" t="str">
        <f t="shared" si="785"/>
        <v>SARALEX</v>
      </c>
      <c r="P299" s="634">
        <f aca="true" t="shared" si="893" ref="P299:P303">SUM(F299:N299)</f>
        <v>454632.46</v>
      </c>
      <c r="Q299" s="161"/>
      <c r="R299" s="162">
        <f aca="true" t="shared" si="894" ref="R299:R303">IF(P299-Q299-S299&gt;Y299,P299-Q299-S299-Y299,0)</f>
        <v>0</v>
      </c>
      <c r="S299" s="163"/>
      <c r="T299" s="561">
        <f>W299-U299-U300</f>
        <v>454632.46</v>
      </c>
      <c r="U299" s="165"/>
      <c r="V299" s="173"/>
      <c r="W299" s="167">
        <f aca="true" t="shared" si="895" ref="W299:W303">P299-Q299-R299-S299</f>
        <v>454632.46</v>
      </c>
      <c r="X299" s="168" t="str">
        <f t="shared" si="787"/>
        <v>OK</v>
      </c>
      <c r="Y299" s="224">
        <f t="shared" si="801"/>
        <v>454632.46</v>
      </c>
      <c r="AA299" s="231"/>
      <c r="AB299" s="247" t="s">
        <v>397</v>
      </c>
      <c r="AC299" s="233"/>
      <c r="AD299" s="234"/>
      <c r="AE299" s="235"/>
      <c r="AF299" s="270"/>
      <c r="AG299" s="302">
        <f aca="true" t="shared" si="896" ref="AG299:AG303">D299</f>
        <v>759</v>
      </c>
      <c r="AH299" s="303">
        <f aca="true" t="shared" si="897" ref="AH299:AH303">IF(E299=0,"0",E299)</f>
        <v>42643</v>
      </c>
      <c r="AI299" s="304">
        <f aca="true" t="shared" si="898" ref="AI299:AI303">P299</f>
        <v>454632.46</v>
      </c>
      <c r="AJ299" s="305">
        <f aca="true" t="shared" si="899" ref="AJ299:AJ303">AI299-AK299</f>
        <v>454632.46</v>
      </c>
      <c r="AK299" s="306">
        <f aca="true" t="shared" si="900" ref="AK299:AK303">S299</f>
        <v>0</v>
      </c>
      <c r="AL299" s="307">
        <f aca="true" t="shared" si="901" ref="AL299:AL303">Q299+R299</f>
        <v>0</v>
      </c>
      <c r="AM299" s="308">
        <f t="shared" si="790"/>
        <v>0</v>
      </c>
      <c r="AN299" s="309">
        <f>T299:T300</f>
        <v>454632.46</v>
      </c>
      <c r="AO299" s="338">
        <f t="shared" si="792"/>
        <v>0</v>
      </c>
      <c r="AP299" s="339">
        <f aca="true" t="shared" si="902" ref="AP299:AP303">AJ299-AL299</f>
        <v>454632.46</v>
      </c>
      <c r="AQ299" s="168" t="str">
        <f t="shared" si="793"/>
        <v>OK</v>
      </c>
      <c r="AR299" s="168" t="str">
        <f t="shared" si="794"/>
        <v>OK</v>
      </c>
      <c r="AS299" s="231">
        <f t="shared" si="795"/>
        <v>289</v>
      </c>
      <c r="AT299" s="336" t="str">
        <f t="shared" si="854"/>
        <v>SARALEX</v>
      </c>
      <c r="AU299" s="337"/>
      <c r="AV299" s="337"/>
      <c r="AW299" s="368"/>
      <c r="AX299" s="369"/>
      <c r="AY299" s="395"/>
      <c r="AZ299" s="294">
        <f aca="true" t="shared" si="903" ref="AZ299:AZ303">D299</f>
        <v>759</v>
      </c>
      <c r="BA299" s="529">
        <f aca="true" t="shared" si="904" ref="BA299:BA303">IF(E299=0,"0",E299)</f>
        <v>42643</v>
      </c>
      <c r="BB299" s="530">
        <f t="shared" si="797"/>
        <v>0</v>
      </c>
      <c r="BC299" s="531">
        <f t="shared" si="798"/>
        <v>0</v>
      </c>
    </row>
    <row r="300" spans="1:55" s="5" customFormat="1" ht="12.75">
      <c r="A300" s="41">
        <f t="shared" si="799"/>
        <v>290</v>
      </c>
      <c r="B300" s="63" t="str">
        <f t="shared" si="889"/>
        <v>SARALEX</v>
      </c>
      <c r="C300" s="573"/>
      <c r="D300" s="621"/>
      <c r="E300" s="622"/>
      <c r="F300" s="128"/>
      <c r="G300" s="128"/>
      <c r="H300" s="128"/>
      <c r="I300" s="128"/>
      <c r="J300" s="128"/>
      <c r="K300" s="128"/>
      <c r="L300" s="128"/>
      <c r="M300" s="128"/>
      <c r="N300" s="635"/>
      <c r="O300" s="63" t="str">
        <f t="shared" si="785"/>
        <v>SARALEX</v>
      </c>
      <c r="P300" s="636">
        <f t="shared" si="893"/>
        <v>0</v>
      </c>
      <c r="Q300" s="190"/>
      <c r="R300" s="562"/>
      <c r="S300" s="563"/>
      <c r="T300" s="561"/>
      <c r="U300" s="165"/>
      <c r="V300" s="173"/>
      <c r="W300" s="167">
        <f t="shared" si="895"/>
        <v>0</v>
      </c>
      <c r="X300" s="168" t="str">
        <f t="shared" si="787"/>
        <v>OK</v>
      </c>
      <c r="Y300" s="224">
        <f t="shared" si="801"/>
        <v>0</v>
      </c>
      <c r="AA300" s="231"/>
      <c r="AB300" s="247" t="s">
        <v>397</v>
      </c>
      <c r="AC300" s="233"/>
      <c r="AD300" s="234"/>
      <c r="AE300" s="235"/>
      <c r="AF300" s="270"/>
      <c r="AG300" s="302">
        <f t="shared" si="896"/>
        <v>0</v>
      </c>
      <c r="AH300" s="303" t="str">
        <f t="shared" si="897"/>
        <v>0</v>
      </c>
      <c r="AI300" s="304">
        <f t="shared" si="898"/>
        <v>0</v>
      </c>
      <c r="AJ300" s="305">
        <f t="shared" si="899"/>
        <v>0</v>
      </c>
      <c r="AK300" s="306">
        <f t="shared" si="900"/>
        <v>0</v>
      </c>
      <c r="AL300" s="307">
        <f t="shared" si="901"/>
        <v>0</v>
      </c>
      <c r="AM300" s="308">
        <f t="shared" si="790"/>
        <v>0</v>
      </c>
      <c r="AN300" s="309">
        <f>T300:T300</f>
        <v>0</v>
      </c>
      <c r="AO300" s="338">
        <f t="shared" si="792"/>
        <v>0</v>
      </c>
      <c r="AP300" s="339">
        <f t="shared" si="902"/>
        <v>0</v>
      </c>
      <c r="AQ300" s="168" t="str">
        <f t="shared" si="793"/>
        <v>OK</v>
      </c>
      <c r="AR300" s="168" t="str">
        <f t="shared" si="794"/>
        <v>OK</v>
      </c>
      <c r="AS300" s="231">
        <f t="shared" si="795"/>
        <v>290</v>
      </c>
      <c r="AT300" s="336" t="str">
        <f t="shared" si="854"/>
        <v>SARALEX</v>
      </c>
      <c r="AU300" s="337"/>
      <c r="AV300" s="337"/>
      <c r="AW300" s="368"/>
      <c r="AX300" s="369"/>
      <c r="AY300" s="395"/>
      <c r="AZ300" s="302">
        <f t="shared" si="903"/>
        <v>0</v>
      </c>
      <c r="BA300" s="371" t="str">
        <f t="shared" si="904"/>
        <v>0</v>
      </c>
      <c r="BB300" s="372">
        <f t="shared" si="797"/>
        <v>0</v>
      </c>
      <c r="BC300" s="373">
        <f t="shared" si="798"/>
        <v>0</v>
      </c>
    </row>
    <row r="301" spans="1:55" s="6" customFormat="1" ht="14.25" customHeight="1">
      <c r="A301" s="41">
        <f t="shared" si="799"/>
        <v>291</v>
      </c>
      <c r="B301" s="83" t="str">
        <f t="shared" si="889"/>
        <v>TOTAL SARALEX</v>
      </c>
      <c r="C301" s="84"/>
      <c r="D301" s="85"/>
      <c r="E301" s="86"/>
      <c r="F301" s="87">
        <f aca="true" t="shared" si="905" ref="F301:N301">SUM(F299:F300)</f>
        <v>445098.12</v>
      </c>
      <c r="G301" s="87">
        <f t="shared" si="905"/>
        <v>4329.89</v>
      </c>
      <c r="H301" s="87">
        <f t="shared" si="905"/>
        <v>0</v>
      </c>
      <c r="I301" s="135">
        <f t="shared" si="905"/>
        <v>0</v>
      </c>
      <c r="J301" s="135">
        <f t="shared" si="905"/>
        <v>0</v>
      </c>
      <c r="K301" s="135">
        <f t="shared" si="905"/>
        <v>0</v>
      </c>
      <c r="L301" s="135">
        <f t="shared" si="905"/>
        <v>0</v>
      </c>
      <c r="M301" s="135">
        <f t="shared" si="905"/>
        <v>0</v>
      </c>
      <c r="N301" s="136">
        <f t="shared" si="905"/>
        <v>5204.45</v>
      </c>
      <c r="O301" s="83" t="str">
        <f t="shared" si="785"/>
        <v>TOTAL SARALEX</v>
      </c>
      <c r="P301" s="125">
        <f aca="true" t="shared" si="906" ref="P301:U301">SUM(P299:P300)</f>
        <v>454632.46</v>
      </c>
      <c r="Q301" s="149">
        <f t="shared" si="906"/>
        <v>0</v>
      </c>
      <c r="R301" s="149">
        <f t="shared" si="906"/>
        <v>0</v>
      </c>
      <c r="S301" s="149">
        <f t="shared" si="906"/>
        <v>0</v>
      </c>
      <c r="T301" s="169">
        <f t="shared" si="906"/>
        <v>454632.46</v>
      </c>
      <c r="U301" s="170">
        <f t="shared" si="906"/>
        <v>0</v>
      </c>
      <c r="V301" s="171"/>
      <c r="W301" s="172">
        <f>SUM(W299:W300)</f>
        <v>454632.46</v>
      </c>
      <c r="X301" s="168" t="str">
        <f t="shared" si="787"/>
        <v>OK</v>
      </c>
      <c r="Y301" s="224">
        <f t="shared" si="801"/>
        <v>454632.46</v>
      </c>
      <c r="AA301" s="231"/>
      <c r="AB301" s="248" t="s">
        <v>398</v>
      </c>
      <c r="AC301" s="249"/>
      <c r="AD301" s="250"/>
      <c r="AE301" s="251"/>
      <c r="AF301" s="252"/>
      <c r="AG301" s="316"/>
      <c r="AH301" s="317"/>
      <c r="AI301" s="318">
        <f aca="true" t="shared" si="907" ref="AI301:AL301">SUM(AI299:AI300)</f>
        <v>454632.46</v>
      </c>
      <c r="AJ301" s="318">
        <f t="shared" si="907"/>
        <v>454632.46</v>
      </c>
      <c r="AK301" s="318">
        <f t="shared" si="907"/>
        <v>0</v>
      </c>
      <c r="AL301" s="319">
        <f t="shared" si="907"/>
        <v>0</v>
      </c>
      <c r="AM301" s="320">
        <f aca="true" t="shared" si="908" ref="AM301:AM360">U301</f>
        <v>0</v>
      </c>
      <c r="AN301" s="321">
        <f>T301:T301</f>
        <v>454632.46</v>
      </c>
      <c r="AO301" s="346">
        <f aca="true" t="shared" si="909" ref="AO301:AO360">U301</f>
        <v>0</v>
      </c>
      <c r="AP301" s="347">
        <f>SUM(AP299:AP300)</f>
        <v>454632.46</v>
      </c>
      <c r="AQ301" s="168" t="str">
        <f t="shared" si="793"/>
        <v>OK</v>
      </c>
      <c r="AR301" s="168" t="str">
        <f t="shared" si="794"/>
        <v>OK</v>
      </c>
      <c r="AS301" s="231">
        <f t="shared" si="795"/>
        <v>291</v>
      </c>
      <c r="AT301" s="348" t="str">
        <f t="shared" si="854"/>
        <v>TOTAL SARALEX</v>
      </c>
      <c r="AU301" s="352"/>
      <c r="AV301" s="352"/>
      <c r="AW301" s="391"/>
      <c r="AX301" s="392"/>
      <c r="AY301" s="385"/>
      <c r="AZ301" s="310"/>
      <c r="BA301" s="377"/>
      <c r="BB301" s="386">
        <f t="shared" si="797"/>
        <v>0</v>
      </c>
      <c r="BC301" s="387">
        <f t="shared" si="798"/>
        <v>0</v>
      </c>
    </row>
    <row r="302" spans="1:55" s="5" customFormat="1" ht="12.75">
      <c r="A302" s="41">
        <f t="shared" si="799"/>
        <v>292</v>
      </c>
      <c r="B302" s="63" t="str">
        <f t="shared" si="889"/>
        <v>SANATATEA</v>
      </c>
      <c r="C302" s="48" t="s">
        <v>399</v>
      </c>
      <c r="D302" s="48">
        <v>323</v>
      </c>
      <c r="E302" s="49">
        <v>42643</v>
      </c>
      <c r="F302" s="50"/>
      <c r="G302" s="51">
        <v>211.79</v>
      </c>
      <c r="H302" s="52"/>
      <c r="I302" s="52">
        <v>75.35</v>
      </c>
      <c r="J302" s="128"/>
      <c r="K302" s="128"/>
      <c r="L302" s="128"/>
      <c r="M302" s="128"/>
      <c r="N302" s="129"/>
      <c r="O302" s="63" t="str">
        <f t="shared" si="785"/>
        <v>SANATATEA</v>
      </c>
      <c r="P302" s="146">
        <f t="shared" si="893"/>
        <v>287.14</v>
      </c>
      <c r="Q302" s="161"/>
      <c r="R302" s="162">
        <f t="shared" si="894"/>
        <v>0</v>
      </c>
      <c r="S302" s="163"/>
      <c r="T302" s="164">
        <f>W302-U302</f>
        <v>287.14</v>
      </c>
      <c r="U302" s="165"/>
      <c r="V302" s="173"/>
      <c r="W302" s="167">
        <f t="shared" si="895"/>
        <v>287.14</v>
      </c>
      <c r="X302" s="168" t="str">
        <f t="shared" si="787"/>
        <v>OK</v>
      </c>
      <c r="Y302" s="224">
        <f t="shared" si="801"/>
        <v>287.14</v>
      </c>
      <c r="AA302" s="231"/>
      <c r="AB302" s="247" t="s">
        <v>400</v>
      </c>
      <c r="AC302" s="233"/>
      <c r="AD302" s="234"/>
      <c r="AE302" s="235"/>
      <c r="AF302" s="270"/>
      <c r="AG302" s="302">
        <f t="shared" si="896"/>
        <v>323</v>
      </c>
      <c r="AH302" s="303">
        <f t="shared" si="897"/>
        <v>42643</v>
      </c>
      <c r="AI302" s="304">
        <f t="shared" si="898"/>
        <v>287.14</v>
      </c>
      <c r="AJ302" s="305">
        <f t="shared" si="899"/>
        <v>287.14</v>
      </c>
      <c r="AK302" s="306">
        <f t="shared" si="900"/>
        <v>0</v>
      </c>
      <c r="AL302" s="307">
        <f t="shared" si="901"/>
        <v>0</v>
      </c>
      <c r="AM302" s="308">
        <f t="shared" si="908"/>
        <v>0</v>
      </c>
      <c r="AN302" s="309">
        <f>T302:T303</f>
        <v>287.14</v>
      </c>
      <c r="AO302" s="338">
        <f t="shared" si="909"/>
        <v>0</v>
      </c>
      <c r="AP302" s="339">
        <f t="shared" si="902"/>
        <v>287.14</v>
      </c>
      <c r="AQ302" s="168" t="str">
        <f t="shared" si="793"/>
        <v>OK</v>
      </c>
      <c r="AR302" s="168" t="str">
        <f t="shared" si="794"/>
        <v>OK</v>
      </c>
      <c r="AS302" s="231">
        <f t="shared" si="795"/>
        <v>292</v>
      </c>
      <c r="AT302" s="336" t="str">
        <f t="shared" si="854"/>
        <v>SANATATEA</v>
      </c>
      <c r="AU302" s="337"/>
      <c r="AV302" s="337"/>
      <c r="AW302" s="368"/>
      <c r="AX302" s="369"/>
      <c r="AY302" s="395"/>
      <c r="AZ302" s="294">
        <f t="shared" si="903"/>
        <v>323</v>
      </c>
      <c r="BA302" s="529">
        <f t="shared" si="904"/>
        <v>42643</v>
      </c>
      <c r="BB302" s="530">
        <f t="shared" si="797"/>
        <v>0</v>
      </c>
      <c r="BC302" s="531">
        <f t="shared" si="798"/>
        <v>0</v>
      </c>
    </row>
    <row r="303" spans="1:55" s="5" customFormat="1" ht="12.75">
      <c r="A303" s="41">
        <f t="shared" si="799"/>
        <v>293</v>
      </c>
      <c r="B303" s="63" t="str">
        <f t="shared" si="889"/>
        <v>SANATATEA</v>
      </c>
      <c r="C303" s="48"/>
      <c r="D303" s="48"/>
      <c r="E303" s="49"/>
      <c r="F303" s="50"/>
      <c r="G303" s="50"/>
      <c r="H303" s="50"/>
      <c r="I303" s="128"/>
      <c r="J303" s="128"/>
      <c r="K303" s="128"/>
      <c r="L303" s="128"/>
      <c r="M303" s="128"/>
      <c r="N303" s="129"/>
      <c r="O303" s="63" t="str">
        <f t="shared" si="785"/>
        <v>SANATATEA</v>
      </c>
      <c r="P303" s="122">
        <f t="shared" si="893"/>
        <v>0</v>
      </c>
      <c r="Q303" s="161"/>
      <c r="R303" s="162">
        <f t="shared" si="894"/>
        <v>0</v>
      </c>
      <c r="S303" s="163"/>
      <c r="T303" s="164">
        <f>W303-U303</f>
        <v>0</v>
      </c>
      <c r="U303" s="165"/>
      <c r="V303" s="173"/>
      <c r="W303" s="167">
        <f t="shared" si="895"/>
        <v>0</v>
      </c>
      <c r="X303" s="168" t="str">
        <f t="shared" si="787"/>
        <v>OK</v>
      </c>
      <c r="Y303" s="224">
        <f t="shared" si="801"/>
        <v>0</v>
      </c>
      <c r="AA303" s="231"/>
      <c r="AB303" s="247" t="s">
        <v>400</v>
      </c>
      <c r="AC303" s="233"/>
      <c r="AD303" s="234"/>
      <c r="AE303" s="235"/>
      <c r="AF303" s="270"/>
      <c r="AG303" s="302">
        <f t="shared" si="896"/>
        <v>0</v>
      </c>
      <c r="AH303" s="303" t="str">
        <f t="shared" si="897"/>
        <v>0</v>
      </c>
      <c r="AI303" s="304">
        <f t="shared" si="898"/>
        <v>0</v>
      </c>
      <c r="AJ303" s="305">
        <f t="shared" si="899"/>
        <v>0</v>
      </c>
      <c r="AK303" s="306">
        <f t="shared" si="900"/>
        <v>0</v>
      </c>
      <c r="AL303" s="307">
        <f t="shared" si="901"/>
        <v>0</v>
      </c>
      <c r="AM303" s="308">
        <f t="shared" si="908"/>
        <v>0</v>
      </c>
      <c r="AN303" s="309">
        <f aca="true" t="shared" si="910" ref="AN303:AN311">T303:T303</f>
        <v>0</v>
      </c>
      <c r="AO303" s="338">
        <f t="shared" si="909"/>
        <v>0</v>
      </c>
      <c r="AP303" s="339">
        <f t="shared" si="902"/>
        <v>0</v>
      </c>
      <c r="AQ303" s="168" t="str">
        <f t="shared" si="793"/>
        <v>OK</v>
      </c>
      <c r="AR303" s="168" t="str">
        <f t="shared" si="794"/>
        <v>OK</v>
      </c>
      <c r="AS303" s="231">
        <f t="shared" si="795"/>
        <v>293</v>
      </c>
      <c r="AT303" s="336" t="str">
        <f t="shared" si="854"/>
        <v>SANATATEA</v>
      </c>
      <c r="AU303" s="337"/>
      <c r="AV303" s="337"/>
      <c r="AW303" s="368"/>
      <c r="AX303" s="369"/>
      <c r="AY303" s="395"/>
      <c r="AZ303" s="302">
        <f t="shared" si="903"/>
        <v>0</v>
      </c>
      <c r="BA303" s="371" t="str">
        <f t="shared" si="904"/>
        <v>0</v>
      </c>
      <c r="BB303" s="372">
        <f t="shared" si="797"/>
        <v>0</v>
      </c>
      <c r="BC303" s="373">
        <f t="shared" si="798"/>
        <v>0</v>
      </c>
    </row>
    <row r="304" spans="1:55" s="6" customFormat="1" ht="14.25" customHeight="1">
      <c r="A304" s="41">
        <f t="shared" si="799"/>
        <v>294</v>
      </c>
      <c r="B304" s="66" t="str">
        <f t="shared" si="889"/>
        <v>TOTAL SANATATEA</v>
      </c>
      <c r="C304" s="67"/>
      <c r="D304" s="68"/>
      <c r="E304" s="69"/>
      <c r="F304" s="70">
        <f aca="true" t="shared" si="911" ref="F304:U304">SUM(F302:F303)</f>
        <v>0</v>
      </c>
      <c r="G304" s="70">
        <f t="shared" si="911"/>
        <v>211.79</v>
      </c>
      <c r="H304" s="70">
        <f t="shared" si="911"/>
        <v>0</v>
      </c>
      <c r="I304" s="130">
        <f t="shared" si="911"/>
        <v>75.35</v>
      </c>
      <c r="J304" s="130">
        <f t="shared" si="911"/>
        <v>0</v>
      </c>
      <c r="K304" s="130">
        <f t="shared" si="911"/>
        <v>0</v>
      </c>
      <c r="L304" s="130">
        <f t="shared" si="911"/>
        <v>0</v>
      </c>
      <c r="M304" s="130">
        <f t="shared" si="911"/>
        <v>0</v>
      </c>
      <c r="N304" s="131">
        <f t="shared" si="911"/>
        <v>0</v>
      </c>
      <c r="O304" s="83" t="str">
        <f t="shared" si="785"/>
        <v>TOTAL SANATATEA</v>
      </c>
      <c r="P304" s="125">
        <f t="shared" si="911"/>
        <v>287.14</v>
      </c>
      <c r="Q304" s="149">
        <f t="shared" si="911"/>
        <v>0</v>
      </c>
      <c r="R304" s="149">
        <f t="shared" si="911"/>
        <v>0</v>
      </c>
      <c r="S304" s="149">
        <f t="shared" si="911"/>
        <v>0</v>
      </c>
      <c r="T304" s="169">
        <f t="shared" si="911"/>
        <v>287.14</v>
      </c>
      <c r="U304" s="170">
        <f t="shared" si="911"/>
        <v>0</v>
      </c>
      <c r="V304" s="171"/>
      <c r="W304" s="172">
        <f>SUM(W302:W303)</f>
        <v>287.14</v>
      </c>
      <c r="X304" s="168" t="str">
        <f t="shared" si="787"/>
        <v>OK</v>
      </c>
      <c r="Y304" s="224">
        <f t="shared" si="801"/>
        <v>287.14</v>
      </c>
      <c r="AA304" s="231"/>
      <c r="AB304" s="248" t="s">
        <v>401</v>
      </c>
      <c r="AC304" s="249"/>
      <c r="AD304" s="250"/>
      <c r="AE304" s="251"/>
      <c r="AF304" s="252"/>
      <c r="AG304" s="316"/>
      <c r="AH304" s="317"/>
      <c r="AI304" s="318">
        <f aca="true" t="shared" si="912" ref="AI304:AL304">SUM(AI302:AI303)</f>
        <v>287.14</v>
      </c>
      <c r="AJ304" s="318">
        <f t="shared" si="912"/>
        <v>287.14</v>
      </c>
      <c r="AK304" s="318">
        <f t="shared" si="912"/>
        <v>0</v>
      </c>
      <c r="AL304" s="319">
        <f t="shared" si="912"/>
        <v>0</v>
      </c>
      <c r="AM304" s="320">
        <f t="shared" si="908"/>
        <v>0</v>
      </c>
      <c r="AN304" s="321">
        <f t="shared" si="910"/>
        <v>287.14</v>
      </c>
      <c r="AO304" s="346">
        <f t="shared" si="909"/>
        <v>0</v>
      </c>
      <c r="AP304" s="347">
        <f>SUM(AP302:AP303)</f>
        <v>287.14</v>
      </c>
      <c r="AQ304" s="168" t="str">
        <f t="shared" si="793"/>
        <v>OK</v>
      </c>
      <c r="AR304" s="168" t="str">
        <f t="shared" si="794"/>
        <v>OK</v>
      </c>
      <c r="AS304" s="231">
        <f t="shared" si="795"/>
        <v>294</v>
      </c>
      <c r="AT304" s="348" t="str">
        <f t="shared" si="854"/>
        <v>TOTAL SANATATEA</v>
      </c>
      <c r="AU304" s="352"/>
      <c r="AV304" s="352"/>
      <c r="AW304" s="391"/>
      <c r="AX304" s="392"/>
      <c r="AY304" s="385"/>
      <c r="AZ304" s="310"/>
      <c r="BA304" s="377"/>
      <c r="BB304" s="386">
        <f t="shared" si="797"/>
        <v>0</v>
      </c>
      <c r="BC304" s="387">
        <f t="shared" si="798"/>
        <v>0</v>
      </c>
    </row>
    <row r="305" spans="1:55" s="5" customFormat="1" ht="12.75">
      <c r="A305" s="41">
        <f t="shared" si="799"/>
        <v>295</v>
      </c>
      <c r="B305" s="88" t="str">
        <f t="shared" si="889"/>
        <v>SENSIBLU GOLD PLAZZA BAIA MARE</v>
      </c>
      <c r="C305" s="78" t="s">
        <v>402</v>
      </c>
      <c r="D305" s="78">
        <v>31850</v>
      </c>
      <c r="E305" s="79">
        <v>42643</v>
      </c>
      <c r="F305" s="80">
        <v>818.49</v>
      </c>
      <c r="G305" s="81">
        <v>163.62</v>
      </c>
      <c r="H305" s="82"/>
      <c r="I305" s="82"/>
      <c r="J305" s="82"/>
      <c r="K305" s="82"/>
      <c r="L305" s="40"/>
      <c r="M305" s="40"/>
      <c r="N305" s="133">
        <v>3323.84</v>
      </c>
      <c r="O305" s="63" t="str">
        <f t="shared" si="785"/>
        <v>SENSIBLU GOLD PLAZZA BAIA MARE</v>
      </c>
      <c r="P305" s="146">
        <f aca="true" t="shared" si="913" ref="P305:P310">SUM(F305:N305)</f>
        <v>4305.95</v>
      </c>
      <c r="Q305" s="582"/>
      <c r="R305" s="198">
        <f aca="true" t="shared" si="914" ref="R305:R310">IF(P305-Q305-S305&gt;Y305,P305-Q305-S305-Y305,0)</f>
        <v>0</v>
      </c>
      <c r="S305" s="106"/>
      <c r="T305" s="164">
        <f aca="true" t="shared" si="915" ref="T305:T310">W305-U305</f>
        <v>4305.95</v>
      </c>
      <c r="U305" s="200"/>
      <c r="V305" s="188"/>
      <c r="W305" s="201">
        <f aca="true" t="shared" si="916" ref="W305:W310">P305-Q305-R305-S305</f>
        <v>4305.95</v>
      </c>
      <c r="X305" s="168" t="str">
        <f t="shared" si="787"/>
        <v>OK</v>
      </c>
      <c r="Y305" s="224">
        <f t="shared" si="801"/>
        <v>4305.95</v>
      </c>
      <c r="AA305" s="231"/>
      <c r="AB305" s="247" t="s">
        <v>403</v>
      </c>
      <c r="AC305" s="233"/>
      <c r="AD305" s="234"/>
      <c r="AE305" s="235"/>
      <c r="AF305" s="270"/>
      <c r="AG305" s="302">
        <f aca="true" t="shared" si="917" ref="AG305:AG310">D305</f>
        <v>31850</v>
      </c>
      <c r="AH305" s="303">
        <f aca="true" t="shared" si="918" ref="AH305:AH310">IF(E305=0,"0",E305)</f>
        <v>42643</v>
      </c>
      <c r="AI305" s="304">
        <f aca="true" t="shared" si="919" ref="AI305:AI310">P305</f>
        <v>4305.95</v>
      </c>
      <c r="AJ305" s="305">
        <f aca="true" t="shared" si="920" ref="AJ305:AJ310">AI305-AK305</f>
        <v>4305.95</v>
      </c>
      <c r="AK305" s="306">
        <f aca="true" t="shared" si="921" ref="AK305:AK310">S305</f>
        <v>0</v>
      </c>
      <c r="AL305" s="307">
        <f aca="true" t="shared" si="922" ref="AL305:AL310">Q305+R305</f>
        <v>0</v>
      </c>
      <c r="AM305" s="308">
        <f t="shared" si="908"/>
        <v>0</v>
      </c>
      <c r="AN305" s="309">
        <f t="shared" si="910"/>
        <v>4305.95</v>
      </c>
      <c r="AO305" s="338">
        <f t="shared" si="909"/>
        <v>0</v>
      </c>
      <c r="AP305" s="339">
        <f aca="true" t="shared" si="923" ref="AP305:AP310">AJ305-AL305</f>
        <v>4305.95</v>
      </c>
      <c r="AQ305" s="168" t="str">
        <f t="shared" si="793"/>
        <v>OK</v>
      </c>
      <c r="AR305" s="168" t="str">
        <f t="shared" si="794"/>
        <v>OK</v>
      </c>
      <c r="AS305" s="231">
        <f t="shared" si="795"/>
        <v>295</v>
      </c>
      <c r="AT305" s="336" t="str">
        <f t="shared" si="854"/>
        <v>SENSIBLU GOLD PLAZZA BAIA MARE</v>
      </c>
      <c r="AU305" s="337"/>
      <c r="AV305" s="337"/>
      <c r="AW305" s="368"/>
      <c r="AX305" s="369"/>
      <c r="AY305" s="270"/>
      <c r="AZ305" s="294">
        <f aca="true" t="shared" si="924" ref="AZ305:AZ310">D305</f>
        <v>31850</v>
      </c>
      <c r="BA305" s="529">
        <f aca="true" t="shared" si="925" ref="BA305:BA310">IF(E305=0,"0",E305)</f>
        <v>42643</v>
      </c>
      <c r="BB305" s="530">
        <f t="shared" si="797"/>
        <v>0</v>
      </c>
      <c r="BC305" s="531">
        <f t="shared" si="798"/>
        <v>0</v>
      </c>
    </row>
    <row r="306" spans="1:55" s="5" customFormat="1" ht="12.75">
      <c r="A306" s="41">
        <f t="shared" si="799"/>
        <v>296</v>
      </c>
      <c r="B306" s="63" t="str">
        <f t="shared" si="889"/>
        <v>SENSIBLU K BAIA MARE</v>
      </c>
      <c r="C306" s="48" t="s">
        <v>402</v>
      </c>
      <c r="D306" s="48">
        <v>38519</v>
      </c>
      <c r="E306" s="49">
        <v>42643</v>
      </c>
      <c r="F306" s="50">
        <v>2934.7</v>
      </c>
      <c r="G306" s="51">
        <v>1133.26</v>
      </c>
      <c r="H306" s="52"/>
      <c r="I306" s="52">
        <v>2594.07</v>
      </c>
      <c r="J306" s="52"/>
      <c r="K306" s="52">
        <v>841.06</v>
      </c>
      <c r="L306" s="75"/>
      <c r="M306" s="75"/>
      <c r="N306" s="134"/>
      <c r="O306" s="63" t="str">
        <f t="shared" si="785"/>
        <v>SENSIBLU K BAIA MARE</v>
      </c>
      <c r="P306" s="122">
        <f t="shared" si="913"/>
        <v>7503.09</v>
      </c>
      <c r="Q306" s="582"/>
      <c r="R306" s="198">
        <f t="shared" si="914"/>
        <v>0</v>
      </c>
      <c r="S306" s="106"/>
      <c r="T306" s="164">
        <f t="shared" si="915"/>
        <v>7503.09</v>
      </c>
      <c r="U306" s="200"/>
      <c r="V306" s="188"/>
      <c r="W306" s="201">
        <f t="shared" si="916"/>
        <v>7503.09</v>
      </c>
      <c r="X306" s="168" t="str">
        <f t="shared" si="787"/>
        <v>OK</v>
      </c>
      <c r="Y306" s="224">
        <f t="shared" si="801"/>
        <v>7503.09</v>
      </c>
      <c r="AA306" s="231"/>
      <c r="AB306" s="247" t="s">
        <v>404</v>
      </c>
      <c r="AC306" s="233"/>
      <c r="AD306" s="234"/>
      <c r="AE306" s="235"/>
      <c r="AF306" s="270"/>
      <c r="AG306" s="302">
        <f t="shared" si="917"/>
        <v>38519</v>
      </c>
      <c r="AH306" s="303">
        <f t="shared" si="918"/>
        <v>42643</v>
      </c>
      <c r="AI306" s="304">
        <f t="shared" si="919"/>
        <v>7503.09</v>
      </c>
      <c r="AJ306" s="305">
        <f t="shared" si="920"/>
        <v>7503.09</v>
      </c>
      <c r="AK306" s="306">
        <f t="shared" si="921"/>
        <v>0</v>
      </c>
      <c r="AL306" s="307">
        <f t="shared" si="922"/>
        <v>0</v>
      </c>
      <c r="AM306" s="308">
        <f t="shared" si="908"/>
        <v>0</v>
      </c>
      <c r="AN306" s="309">
        <f t="shared" si="910"/>
        <v>7503.09</v>
      </c>
      <c r="AO306" s="338">
        <f t="shared" si="909"/>
        <v>0</v>
      </c>
      <c r="AP306" s="339">
        <f t="shared" si="923"/>
        <v>7503.09</v>
      </c>
      <c r="AQ306" s="168" t="str">
        <f t="shared" si="793"/>
        <v>OK</v>
      </c>
      <c r="AR306" s="168" t="str">
        <f t="shared" si="794"/>
        <v>OK</v>
      </c>
      <c r="AS306" s="231">
        <f t="shared" si="795"/>
        <v>296</v>
      </c>
      <c r="AT306" s="336" t="str">
        <f t="shared" si="854"/>
        <v>SENSIBLU K BAIA MARE</v>
      </c>
      <c r="AU306" s="337"/>
      <c r="AV306" s="337"/>
      <c r="AW306" s="368"/>
      <c r="AX306" s="369"/>
      <c r="AY306" s="270"/>
      <c r="AZ306" s="302">
        <f t="shared" si="924"/>
        <v>38519</v>
      </c>
      <c r="BA306" s="371">
        <f t="shared" si="925"/>
        <v>42643</v>
      </c>
      <c r="BB306" s="372">
        <f t="shared" si="797"/>
        <v>0</v>
      </c>
      <c r="BC306" s="373">
        <f t="shared" si="798"/>
        <v>0</v>
      </c>
    </row>
    <row r="307" spans="1:55" s="5" customFormat="1" ht="12.75">
      <c r="A307" s="41">
        <f t="shared" si="799"/>
        <v>297</v>
      </c>
      <c r="B307" s="63" t="str">
        <f t="shared" si="889"/>
        <v>SENSIBLU K SIGHET</v>
      </c>
      <c r="C307" s="48" t="s">
        <v>402</v>
      </c>
      <c r="D307" s="48">
        <v>32250</v>
      </c>
      <c r="E307" s="49">
        <v>42643</v>
      </c>
      <c r="F307" s="50"/>
      <c r="G307" s="51">
        <v>1976.12</v>
      </c>
      <c r="H307" s="52">
        <v>430.98</v>
      </c>
      <c r="I307" s="52"/>
      <c r="J307" s="52"/>
      <c r="K307" s="52"/>
      <c r="L307" s="75"/>
      <c r="M307" s="75"/>
      <c r="N307" s="134"/>
      <c r="O307" s="63" t="str">
        <f t="shared" si="785"/>
        <v>SENSIBLU K SIGHET</v>
      </c>
      <c r="P307" s="122">
        <f t="shared" si="913"/>
        <v>2407.1</v>
      </c>
      <c r="Q307" s="582"/>
      <c r="R307" s="198">
        <f t="shared" si="914"/>
        <v>0</v>
      </c>
      <c r="S307" s="106"/>
      <c r="T307" s="164">
        <f t="shared" si="915"/>
        <v>2407.1</v>
      </c>
      <c r="U307" s="200"/>
      <c r="V307" s="188"/>
      <c r="W307" s="201">
        <f t="shared" si="916"/>
        <v>2407.1</v>
      </c>
      <c r="X307" s="168" t="str">
        <f t="shared" si="787"/>
        <v>OK</v>
      </c>
      <c r="Y307" s="224">
        <f t="shared" si="801"/>
        <v>2407.1</v>
      </c>
      <c r="AA307" s="231"/>
      <c r="AB307" s="247" t="s">
        <v>405</v>
      </c>
      <c r="AC307" s="233"/>
      <c r="AD307" s="234"/>
      <c r="AE307" s="235"/>
      <c r="AF307" s="270"/>
      <c r="AG307" s="302">
        <f t="shared" si="917"/>
        <v>32250</v>
      </c>
      <c r="AH307" s="303">
        <f t="shared" si="918"/>
        <v>42643</v>
      </c>
      <c r="AI307" s="304">
        <f t="shared" si="919"/>
        <v>2407.1</v>
      </c>
      <c r="AJ307" s="305">
        <f t="shared" si="920"/>
        <v>2407.1</v>
      </c>
      <c r="AK307" s="306">
        <f t="shared" si="921"/>
        <v>0</v>
      </c>
      <c r="AL307" s="307">
        <f t="shared" si="922"/>
        <v>0</v>
      </c>
      <c r="AM307" s="308">
        <f t="shared" si="908"/>
        <v>0</v>
      </c>
      <c r="AN307" s="309">
        <f t="shared" si="910"/>
        <v>2407.1</v>
      </c>
      <c r="AO307" s="338">
        <f t="shared" si="909"/>
        <v>0</v>
      </c>
      <c r="AP307" s="339">
        <f t="shared" si="923"/>
        <v>2407.1</v>
      </c>
      <c r="AQ307" s="168" t="str">
        <f t="shared" si="793"/>
        <v>OK</v>
      </c>
      <c r="AR307" s="168" t="str">
        <f t="shared" si="794"/>
        <v>OK</v>
      </c>
      <c r="AS307" s="231">
        <f t="shared" si="795"/>
        <v>297</v>
      </c>
      <c r="AT307" s="336" t="str">
        <f t="shared" si="854"/>
        <v>SENSIBLU K SIGHET</v>
      </c>
      <c r="AU307" s="337"/>
      <c r="AV307" s="337"/>
      <c r="AW307" s="368"/>
      <c r="AX307" s="369"/>
      <c r="AY307" s="270"/>
      <c r="AZ307" s="302">
        <f t="shared" si="924"/>
        <v>32250</v>
      </c>
      <c r="BA307" s="371">
        <f t="shared" si="925"/>
        <v>42643</v>
      </c>
      <c r="BB307" s="372">
        <f t="shared" si="797"/>
        <v>0</v>
      </c>
      <c r="BC307" s="373">
        <f t="shared" si="798"/>
        <v>0</v>
      </c>
    </row>
    <row r="308" spans="1:55" s="5" customFormat="1" ht="12.75">
      <c r="A308" s="41">
        <f t="shared" si="799"/>
        <v>298</v>
      </c>
      <c r="B308" s="63" t="str">
        <f t="shared" si="889"/>
        <v>SENSIBLU BUC.144 AUCHAN</v>
      </c>
      <c r="C308" s="48" t="s">
        <v>402</v>
      </c>
      <c r="D308" s="48">
        <v>33779</v>
      </c>
      <c r="E308" s="49">
        <v>42643</v>
      </c>
      <c r="F308" s="50"/>
      <c r="G308" s="51">
        <v>692.78</v>
      </c>
      <c r="H308" s="52"/>
      <c r="I308" s="52"/>
      <c r="J308" s="52"/>
      <c r="K308" s="52"/>
      <c r="L308" s="75"/>
      <c r="M308" s="75"/>
      <c r="N308" s="134"/>
      <c r="O308" s="63" t="str">
        <f t="shared" si="785"/>
        <v>SENSIBLU BUC.144 AUCHAN</v>
      </c>
      <c r="P308" s="122">
        <f t="shared" si="913"/>
        <v>692.78</v>
      </c>
      <c r="Q308" s="582"/>
      <c r="R308" s="198">
        <f t="shared" si="914"/>
        <v>0</v>
      </c>
      <c r="S308" s="106"/>
      <c r="T308" s="164">
        <f t="shared" si="915"/>
        <v>692.78</v>
      </c>
      <c r="U308" s="200"/>
      <c r="V308" s="188"/>
      <c r="W308" s="201">
        <f t="shared" si="916"/>
        <v>692.78</v>
      </c>
      <c r="X308" s="168" t="str">
        <f t="shared" si="787"/>
        <v>OK</v>
      </c>
      <c r="Y308" s="224">
        <f t="shared" si="801"/>
        <v>692.78</v>
      </c>
      <c r="AA308" s="231"/>
      <c r="AB308" s="247" t="s">
        <v>406</v>
      </c>
      <c r="AC308" s="233"/>
      <c r="AD308" s="234"/>
      <c r="AE308" s="235"/>
      <c r="AF308" s="270"/>
      <c r="AG308" s="302">
        <f t="shared" si="917"/>
        <v>33779</v>
      </c>
      <c r="AH308" s="303">
        <f t="shared" si="918"/>
        <v>42643</v>
      </c>
      <c r="AI308" s="304">
        <f t="shared" si="919"/>
        <v>692.78</v>
      </c>
      <c r="AJ308" s="305">
        <f t="shared" si="920"/>
        <v>692.78</v>
      </c>
      <c r="AK308" s="306">
        <f t="shared" si="921"/>
        <v>0</v>
      </c>
      <c r="AL308" s="307">
        <f t="shared" si="922"/>
        <v>0</v>
      </c>
      <c r="AM308" s="308">
        <f t="shared" si="908"/>
        <v>0</v>
      </c>
      <c r="AN308" s="309">
        <f t="shared" si="910"/>
        <v>692.78</v>
      </c>
      <c r="AO308" s="338">
        <f t="shared" si="909"/>
        <v>0</v>
      </c>
      <c r="AP308" s="339">
        <f t="shared" si="923"/>
        <v>692.78</v>
      </c>
      <c r="AQ308" s="168" t="str">
        <f t="shared" si="793"/>
        <v>OK</v>
      </c>
      <c r="AR308" s="168" t="str">
        <f t="shared" si="794"/>
        <v>OK</v>
      </c>
      <c r="AS308" s="231">
        <f t="shared" si="795"/>
        <v>298</v>
      </c>
      <c r="AT308" s="336" t="str">
        <f t="shared" si="854"/>
        <v>SENSIBLU BUC.144 AUCHAN</v>
      </c>
      <c r="AU308" s="337"/>
      <c r="AV308" s="337"/>
      <c r="AW308" s="368"/>
      <c r="AX308" s="369"/>
      <c r="AY308" s="270"/>
      <c r="AZ308" s="302">
        <f t="shared" si="924"/>
        <v>33779</v>
      </c>
      <c r="BA308" s="371">
        <f t="shared" si="925"/>
        <v>42643</v>
      </c>
      <c r="BB308" s="372">
        <f t="shared" si="797"/>
        <v>0</v>
      </c>
      <c r="BC308" s="373">
        <f t="shared" si="798"/>
        <v>0</v>
      </c>
    </row>
    <row r="309" spans="1:55" s="5" customFormat="1" ht="12.75">
      <c r="A309" s="41">
        <f t="shared" si="799"/>
        <v>299</v>
      </c>
      <c r="B309" s="63" t="str">
        <f t="shared" si="889"/>
        <v>SENSIBLU GOLD PLAZZA BAIA MARE</v>
      </c>
      <c r="C309" s="573"/>
      <c r="D309" s="573"/>
      <c r="E309" s="623"/>
      <c r="F309" s="554"/>
      <c r="G309" s="52"/>
      <c r="H309" s="52"/>
      <c r="I309" s="52"/>
      <c r="J309" s="52"/>
      <c r="K309" s="52"/>
      <c r="L309" s="75"/>
      <c r="M309" s="75"/>
      <c r="N309" s="134"/>
      <c r="O309" s="63" t="str">
        <f t="shared" si="785"/>
        <v>SENSIBLU GOLD PLAZZA BAIA MARE</v>
      </c>
      <c r="P309" s="122">
        <f t="shared" si="913"/>
        <v>0</v>
      </c>
      <c r="Q309" s="582"/>
      <c r="R309" s="198">
        <f t="shared" si="914"/>
        <v>0</v>
      </c>
      <c r="S309" s="106"/>
      <c r="T309" s="164">
        <f t="shared" si="915"/>
        <v>0</v>
      </c>
      <c r="U309" s="200"/>
      <c r="V309" s="188"/>
      <c r="W309" s="201">
        <f t="shared" si="916"/>
        <v>0</v>
      </c>
      <c r="X309" s="168" t="str">
        <f t="shared" si="787"/>
        <v>OK</v>
      </c>
      <c r="Y309" s="224">
        <f t="shared" si="801"/>
        <v>0</v>
      </c>
      <c r="AA309" s="231"/>
      <c r="AB309" s="247" t="s">
        <v>403</v>
      </c>
      <c r="AC309" s="233"/>
      <c r="AD309" s="234"/>
      <c r="AE309" s="235"/>
      <c r="AF309" s="270"/>
      <c r="AG309" s="302">
        <f t="shared" si="917"/>
        <v>0</v>
      </c>
      <c r="AH309" s="303" t="str">
        <f t="shared" si="918"/>
        <v>0</v>
      </c>
      <c r="AI309" s="304">
        <f t="shared" si="919"/>
        <v>0</v>
      </c>
      <c r="AJ309" s="305">
        <f t="shared" si="920"/>
        <v>0</v>
      </c>
      <c r="AK309" s="306">
        <f t="shared" si="921"/>
        <v>0</v>
      </c>
      <c r="AL309" s="307">
        <f t="shared" si="922"/>
        <v>0</v>
      </c>
      <c r="AM309" s="308">
        <f t="shared" si="908"/>
        <v>0</v>
      </c>
      <c r="AN309" s="309">
        <f t="shared" si="910"/>
        <v>0</v>
      </c>
      <c r="AO309" s="338">
        <f t="shared" si="909"/>
        <v>0</v>
      </c>
      <c r="AP309" s="339">
        <f t="shared" si="923"/>
        <v>0</v>
      </c>
      <c r="AQ309" s="168" t="str">
        <f t="shared" si="793"/>
        <v>OK</v>
      </c>
      <c r="AR309" s="168" t="str">
        <f t="shared" si="794"/>
        <v>OK</v>
      </c>
      <c r="AS309" s="231">
        <f t="shared" si="795"/>
        <v>299</v>
      </c>
      <c r="AT309" s="336" t="str">
        <f t="shared" si="854"/>
        <v>SENSIBLU GOLD PLAZZA BAIA MARE</v>
      </c>
      <c r="AU309" s="337"/>
      <c r="AV309" s="337"/>
      <c r="AW309" s="368"/>
      <c r="AX309" s="369"/>
      <c r="AY309" s="270"/>
      <c r="AZ309" s="302">
        <f t="shared" si="924"/>
        <v>0</v>
      </c>
      <c r="BA309" s="371" t="str">
        <f t="shared" si="925"/>
        <v>0</v>
      </c>
      <c r="BB309" s="372">
        <f t="shared" si="797"/>
        <v>0</v>
      </c>
      <c r="BC309" s="373">
        <f t="shared" si="798"/>
        <v>0</v>
      </c>
    </row>
    <row r="310" spans="1:55" s="5" customFormat="1" ht="12.75">
      <c r="A310" s="41">
        <f t="shared" si="799"/>
        <v>300</v>
      </c>
      <c r="B310" s="63" t="str">
        <f t="shared" si="889"/>
        <v>SENSIBLU K SIGHET</v>
      </c>
      <c r="C310" s="573"/>
      <c r="D310" s="573"/>
      <c r="E310" s="623"/>
      <c r="F310" s="554"/>
      <c r="G310" s="52"/>
      <c r="H310" s="52"/>
      <c r="I310" s="52"/>
      <c r="J310" s="52"/>
      <c r="K310" s="52"/>
      <c r="L310" s="75"/>
      <c r="M310" s="75"/>
      <c r="N310" s="134"/>
      <c r="O310" s="63" t="str">
        <f t="shared" si="785"/>
        <v>SENSIBLU K SIGHET</v>
      </c>
      <c r="P310" s="122">
        <f t="shared" si="913"/>
        <v>0</v>
      </c>
      <c r="Q310" s="582"/>
      <c r="R310" s="198">
        <f t="shared" si="914"/>
        <v>0</v>
      </c>
      <c r="S310" s="106"/>
      <c r="T310" s="164">
        <f t="shared" si="915"/>
        <v>0</v>
      </c>
      <c r="U310" s="200"/>
      <c r="V310" s="188"/>
      <c r="W310" s="201">
        <f t="shared" si="916"/>
        <v>0</v>
      </c>
      <c r="X310" s="168" t="str">
        <f t="shared" si="787"/>
        <v>OK</v>
      </c>
      <c r="Y310" s="224">
        <f t="shared" si="801"/>
        <v>0</v>
      </c>
      <c r="AA310" s="231"/>
      <c r="AB310" s="247" t="s">
        <v>405</v>
      </c>
      <c r="AC310" s="233"/>
      <c r="AD310" s="234"/>
      <c r="AE310" s="235"/>
      <c r="AF310" s="270"/>
      <c r="AG310" s="302">
        <f t="shared" si="917"/>
        <v>0</v>
      </c>
      <c r="AH310" s="303" t="str">
        <f t="shared" si="918"/>
        <v>0</v>
      </c>
      <c r="AI310" s="304">
        <f t="shared" si="919"/>
        <v>0</v>
      </c>
      <c r="AJ310" s="305">
        <f t="shared" si="920"/>
        <v>0</v>
      </c>
      <c r="AK310" s="306">
        <f t="shared" si="921"/>
        <v>0</v>
      </c>
      <c r="AL310" s="307">
        <f t="shared" si="922"/>
        <v>0</v>
      </c>
      <c r="AM310" s="308">
        <f t="shared" si="908"/>
        <v>0</v>
      </c>
      <c r="AN310" s="309">
        <f t="shared" si="910"/>
        <v>0</v>
      </c>
      <c r="AO310" s="338">
        <f t="shared" si="909"/>
        <v>0</v>
      </c>
      <c r="AP310" s="339">
        <f t="shared" si="923"/>
        <v>0</v>
      </c>
      <c r="AQ310" s="168" t="str">
        <f t="shared" si="793"/>
        <v>OK</v>
      </c>
      <c r="AR310" s="168" t="str">
        <f t="shared" si="794"/>
        <v>OK</v>
      </c>
      <c r="AS310" s="231">
        <f t="shared" si="795"/>
        <v>300</v>
      </c>
      <c r="AT310" s="336" t="str">
        <f t="shared" si="854"/>
        <v>SENSIBLU K SIGHET</v>
      </c>
      <c r="AU310" s="337"/>
      <c r="AV310" s="337"/>
      <c r="AW310" s="368"/>
      <c r="AX310" s="369"/>
      <c r="AY310" s="270"/>
      <c r="AZ310" s="302">
        <f t="shared" si="924"/>
        <v>0</v>
      </c>
      <c r="BA310" s="371" t="str">
        <f t="shared" si="925"/>
        <v>0</v>
      </c>
      <c r="BB310" s="372">
        <f t="shared" si="797"/>
        <v>0</v>
      </c>
      <c r="BC310" s="373">
        <f t="shared" si="798"/>
        <v>0</v>
      </c>
    </row>
    <row r="311" spans="1:55" s="6" customFormat="1" ht="14.25" customHeight="1">
      <c r="A311" s="41">
        <f t="shared" si="799"/>
        <v>301</v>
      </c>
      <c r="B311" s="53" t="str">
        <f t="shared" si="889"/>
        <v>TOTAL SENSIBLU</v>
      </c>
      <c r="C311" s="624"/>
      <c r="D311" s="55"/>
      <c r="E311" s="56"/>
      <c r="F311" s="625">
        <f aca="true" t="shared" si="926" ref="F311:N311">SUM(F305:F310)</f>
        <v>3753.1899999999996</v>
      </c>
      <c r="G311" s="625">
        <f t="shared" si="926"/>
        <v>3965.7799999999997</v>
      </c>
      <c r="H311" s="625">
        <f t="shared" si="926"/>
        <v>430.98</v>
      </c>
      <c r="I311" s="637">
        <f t="shared" si="926"/>
        <v>2594.07</v>
      </c>
      <c r="J311" s="637">
        <f t="shared" si="926"/>
        <v>0</v>
      </c>
      <c r="K311" s="637">
        <f t="shared" si="926"/>
        <v>841.06</v>
      </c>
      <c r="L311" s="637">
        <f t="shared" si="926"/>
        <v>0</v>
      </c>
      <c r="M311" s="637">
        <f t="shared" si="926"/>
        <v>0</v>
      </c>
      <c r="N311" s="184">
        <f t="shared" si="926"/>
        <v>3323.84</v>
      </c>
      <c r="O311" s="83" t="str">
        <f t="shared" si="785"/>
        <v>TOTAL SENSIBLU</v>
      </c>
      <c r="P311" s="125">
        <f aca="true" t="shared" si="927" ref="P311:U311">SUM(P305:P310)</f>
        <v>14908.920000000002</v>
      </c>
      <c r="Q311" s="149">
        <f t="shared" si="927"/>
        <v>0</v>
      </c>
      <c r="R311" s="149">
        <f t="shared" si="927"/>
        <v>0</v>
      </c>
      <c r="S311" s="149">
        <f t="shared" si="927"/>
        <v>0</v>
      </c>
      <c r="T311" s="169">
        <f t="shared" si="927"/>
        <v>14908.920000000002</v>
      </c>
      <c r="U311" s="170">
        <f t="shared" si="927"/>
        <v>0</v>
      </c>
      <c r="V311" s="171"/>
      <c r="W311" s="172">
        <f>SUM(W305:W310)</f>
        <v>14908.920000000002</v>
      </c>
      <c r="X311" s="168" t="str">
        <f t="shared" si="787"/>
        <v>OK</v>
      </c>
      <c r="Y311" s="224">
        <f t="shared" si="801"/>
        <v>14908.920000000002</v>
      </c>
      <c r="AA311" s="231"/>
      <c r="AB311" s="248" t="s">
        <v>407</v>
      </c>
      <c r="AC311" s="249"/>
      <c r="AD311" s="250"/>
      <c r="AE311" s="251"/>
      <c r="AF311" s="252"/>
      <c r="AG311" s="316"/>
      <c r="AH311" s="317"/>
      <c r="AI311" s="318">
        <f aca="true" t="shared" si="928" ref="AI311:AL311">SUM(AI305:AI310)</f>
        <v>14908.920000000002</v>
      </c>
      <c r="AJ311" s="318">
        <f t="shared" si="928"/>
        <v>14908.920000000002</v>
      </c>
      <c r="AK311" s="318">
        <f t="shared" si="928"/>
        <v>0</v>
      </c>
      <c r="AL311" s="319">
        <f t="shared" si="928"/>
        <v>0</v>
      </c>
      <c r="AM311" s="320">
        <f t="shared" si="908"/>
        <v>0</v>
      </c>
      <c r="AN311" s="321">
        <f t="shared" si="910"/>
        <v>14908.920000000002</v>
      </c>
      <c r="AO311" s="346">
        <f t="shared" si="909"/>
        <v>0</v>
      </c>
      <c r="AP311" s="347">
        <f>SUM(AP305:AP310)</f>
        <v>14908.920000000002</v>
      </c>
      <c r="AQ311" s="168" t="str">
        <f t="shared" si="793"/>
        <v>OK</v>
      </c>
      <c r="AR311" s="168" t="str">
        <f t="shared" si="794"/>
        <v>OK</v>
      </c>
      <c r="AS311" s="231">
        <f aca="true" t="shared" si="929" ref="AS311:AS361">A311</f>
        <v>301</v>
      </c>
      <c r="AT311" s="348" t="str">
        <f t="shared" si="854"/>
        <v>TOTAL SENSIBLU</v>
      </c>
      <c r="AU311" s="352"/>
      <c r="AV311" s="352"/>
      <c r="AW311" s="391"/>
      <c r="AX311" s="392"/>
      <c r="AY311" s="712"/>
      <c r="AZ311" s="310"/>
      <c r="BA311" s="377"/>
      <c r="BB311" s="386">
        <f aca="true" t="shared" si="930" ref="BB311:BB360">BC311</f>
        <v>0</v>
      </c>
      <c r="BC311" s="387">
        <f aca="true" t="shared" si="931" ref="BC311:BC360">U311</f>
        <v>0</v>
      </c>
    </row>
    <row r="312" spans="1:55" s="5" customFormat="1" ht="12.75">
      <c r="A312" s="41">
        <f t="shared" si="799"/>
        <v>302</v>
      </c>
      <c r="B312" s="91" t="str">
        <f t="shared" si="889"/>
        <v>SILVER WOLF COAS</v>
      </c>
      <c r="C312" s="43" t="s">
        <v>408</v>
      </c>
      <c r="D312" s="43">
        <v>342</v>
      </c>
      <c r="E312" s="44">
        <v>42643</v>
      </c>
      <c r="F312" s="45"/>
      <c r="G312" s="46">
        <v>75.83</v>
      </c>
      <c r="H312" s="47"/>
      <c r="I312" s="47"/>
      <c r="J312" s="47"/>
      <c r="K312" s="47"/>
      <c r="L312" s="47"/>
      <c r="M312" s="47"/>
      <c r="N312" s="423"/>
      <c r="O312" s="63" t="str">
        <f t="shared" si="785"/>
        <v>SILVER WOLF COAS</v>
      </c>
      <c r="P312" s="146">
        <f aca="true" t="shared" si="932" ref="P312:P314">SUM(F312:N312)</f>
        <v>75.83</v>
      </c>
      <c r="Q312" s="161"/>
      <c r="R312" s="162">
        <f aca="true" t="shared" si="933" ref="R312:R314">IF(P312-Q312-S312&gt;Y312,P312-Q312-S312-Y312,0)</f>
        <v>0</v>
      </c>
      <c r="S312" s="163"/>
      <c r="T312" s="164">
        <f aca="true" t="shared" si="934" ref="T312:T314">W312-U312</f>
        <v>75.83</v>
      </c>
      <c r="U312" s="165"/>
      <c r="V312" s="173"/>
      <c r="W312" s="167">
        <f aca="true" t="shared" si="935" ref="W312:W314">P312-Q312-R312-S312</f>
        <v>75.83</v>
      </c>
      <c r="X312" s="168" t="str">
        <f aca="true" t="shared" si="936" ref="X312:X361">IF(T312+U312=W312,"OK","ATENTIE")</f>
        <v>OK</v>
      </c>
      <c r="Y312" s="224">
        <f t="shared" si="801"/>
        <v>75.83</v>
      </c>
      <c r="AA312" s="231"/>
      <c r="AB312" s="655" t="s">
        <v>409</v>
      </c>
      <c r="AC312" s="276"/>
      <c r="AD312" s="276"/>
      <c r="AE312" s="269"/>
      <c r="AF312" s="270"/>
      <c r="AG312" s="302">
        <f aca="true" t="shared" si="937" ref="AG312:AG314">D312</f>
        <v>342</v>
      </c>
      <c r="AH312" s="303">
        <f aca="true" t="shared" si="938" ref="AH312:AH314">IF(E312=0,"0",E312)</f>
        <v>42643</v>
      </c>
      <c r="AI312" s="304">
        <f aca="true" t="shared" si="939" ref="AI312:AI314">P312</f>
        <v>75.83</v>
      </c>
      <c r="AJ312" s="305">
        <f aca="true" t="shared" si="940" ref="AJ312:AJ314">AI312-AK312</f>
        <v>75.83</v>
      </c>
      <c r="AK312" s="306">
        <f aca="true" t="shared" si="941" ref="AK312:AK314">S312</f>
        <v>0</v>
      </c>
      <c r="AL312" s="307">
        <f aca="true" t="shared" si="942" ref="AL312:AL314">Q312+R312</f>
        <v>0</v>
      </c>
      <c r="AM312" s="308">
        <f t="shared" si="908"/>
        <v>0</v>
      </c>
      <c r="AN312" s="309">
        <f>T312:T314</f>
        <v>75.83</v>
      </c>
      <c r="AO312" s="338">
        <f t="shared" si="909"/>
        <v>0</v>
      </c>
      <c r="AP312" s="339">
        <f aca="true" t="shared" si="943" ref="AP312:AP314">AJ312-AL312</f>
        <v>75.83</v>
      </c>
      <c r="AQ312" s="168" t="str">
        <f aca="true" t="shared" si="944" ref="AQ312:AQ361">IF(AM312=U312,"OK","ATENTIE")</f>
        <v>OK</v>
      </c>
      <c r="AR312" s="168" t="str">
        <f aca="true" t="shared" si="945" ref="AR312:AR361">IF(AN312=T312,"OK","ATENTIE")</f>
        <v>OK</v>
      </c>
      <c r="AS312" s="231">
        <f t="shared" si="929"/>
        <v>302</v>
      </c>
      <c r="AT312" s="696" t="str">
        <f t="shared" si="854"/>
        <v>SILVER WOLF COAS</v>
      </c>
      <c r="AU312" s="697"/>
      <c r="AV312" s="697"/>
      <c r="AW312" s="542"/>
      <c r="AX312" s="394"/>
      <c r="AY312" s="395"/>
      <c r="AZ312" s="294">
        <f aca="true" t="shared" si="946" ref="AZ312:AZ314">D312</f>
        <v>342</v>
      </c>
      <c r="BA312" s="529">
        <f aca="true" t="shared" si="947" ref="BA312:BA314">IF(E312=0,"0",E312)</f>
        <v>42643</v>
      </c>
      <c r="BB312" s="530">
        <f t="shared" si="930"/>
        <v>0</v>
      </c>
      <c r="BC312" s="531">
        <f t="shared" si="931"/>
        <v>0</v>
      </c>
    </row>
    <row r="313" spans="1:55" s="5" customFormat="1" ht="12.75">
      <c r="A313" s="41">
        <f t="shared" si="799"/>
        <v>303</v>
      </c>
      <c r="B313" s="63" t="str">
        <f t="shared" si="889"/>
        <v>SILVER WOOLF COLTAU</v>
      </c>
      <c r="C313" s="43" t="s">
        <v>410</v>
      </c>
      <c r="D313" s="43">
        <v>336</v>
      </c>
      <c r="E313" s="44">
        <v>42643</v>
      </c>
      <c r="F313" s="45">
        <v>154.91</v>
      </c>
      <c r="G313" s="46">
        <v>1037.17</v>
      </c>
      <c r="H313" s="47"/>
      <c r="I313" s="47"/>
      <c r="J313" s="47"/>
      <c r="K313" s="47"/>
      <c r="L313" s="47"/>
      <c r="M313" s="47"/>
      <c r="N313" s="423"/>
      <c r="O313" s="63" t="str">
        <f t="shared" si="785"/>
        <v>SILVER WOOLF COLTAU</v>
      </c>
      <c r="P313" s="122">
        <f t="shared" si="932"/>
        <v>1192.0800000000002</v>
      </c>
      <c r="Q313" s="161"/>
      <c r="R313" s="162">
        <f t="shared" si="933"/>
        <v>0</v>
      </c>
      <c r="S313" s="163"/>
      <c r="T313" s="164">
        <f t="shared" si="934"/>
        <v>1192.0800000000002</v>
      </c>
      <c r="U313" s="165"/>
      <c r="V313" s="173"/>
      <c r="W313" s="167">
        <f t="shared" si="935"/>
        <v>1192.0800000000002</v>
      </c>
      <c r="X313" s="168" t="str">
        <f t="shared" si="936"/>
        <v>OK</v>
      </c>
      <c r="Y313" s="224">
        <f t="shared" si="801"/>
        <v>1192.0800000000002</v>
      </c>
      <c r="AA313" s="231"/>
      <c r="AB313" s="655" t="s">
        <v>411</v>
      </c>
      <c r="AC313" s="276"/>
      <c r="AD313" s="276"/>
      <c r="AE313" s="269"/>
      <c r="AF313" s="270"/>
      <c r="AG313" s="302">
        <f t="shared" si="937"/>
        <v>336</v>
      </c>
      <c r="AH313" s="303">
        <f t="shared" si="938"/>
        <v>42643</v>
      </c>
      <c r="AI313" s="304">
        <f t="shared" si="939"/>
        <v>1192.0800000000002</v>
      </c>
      <c r="AJ313" s="305">
        <f t="shared" si="940"/>
        <v>1192.0800000000002</v>
      </c>
      <c r="AK313" s="306">
        <f t="shared" si="941"/>
        <v>0</v>
      </c>
      <c r="AL313" s="307">
        <f t="shared" si="942"/>
        <v>0</v>
      </c>
      <c r="AM313" s="308">
        <f t="shared" si="908"/>
        <v>0</v>
      </c>
      <c r="AN313" s="309">
        <f aca="true" t="shared" si="948" ref="AN313:AN315">T313:T313</f>
        <v>1192.0800000000002</v>
      </c>
      <c r="AO313" s="338">
        <f t="shared" si="909"/>
        <v>0</v>
      </c>
      <c r="AP313" s="339">
        <f t="shared" si="943"/>
        <v>1192.0800000000002</v>
      </c>
      <c r="AQ313" s="168" t="str">
        <f t="shared" si="944"/>
        <v>OK</v>
      </c>
      <c r="AR313" s="168" t="str">
        <f t="shared" si="945"/>
        <v>OK</v>
      </c>
      <c r="AS313" s="231">
        <f t="shared" si="929"/>
        <v>303</v>
      </c>
      <c r="AT313" s="696" t="str">
        <f t="shared" si="854"/>
        <v>SILVER WOOLF COLTAU</v>
      </c>
      <c r="AU313" s="697"/>
      <c r="AV313" s="697"/>
      <c r="AW313" s="542"/>
      <c r="AX313" s="394"/>
      <c r="AY313" s="395"/>
      <c r="AZ313" s="302">
        <f t="shared" si="946"/>
        <v>336</v>
      </c>
      <c r="BA313" s="371">
        <f t="shared" si="947"/>
        <v>42643</v>
      </c>
      <c r="BB313" s="372">
        <f t="shared" si="930"/>
        <v>0</v>
      </c>
      <c r="BC313" s="373">
        <f t="shared" si="931"/>
        <v>0</v>
      </c>
    </row>
    <row r="314" spans="1:55" s="5" customFormat="1" ht="12.75">
      <c r="A314" s="41">
        <f t="shared" si="799"/>
        <v>304</v>
      </c>
      <c r="B314" s="63" t="str">
        <f t="shared" si="889"/>
        <v>SILVER WOLF SACALASENI</v>
      </c>
      <c r="C314" s="48" t="s">
        <v>412</v>
      </c>
      <c r="D314" s="48">
        <v>339</v>
      </c>
      <c r="E314" s="49">
        <v>42643</v>
      </c>
      <c r="F314" s="50"/>
      <c r="G314" s="51">
        <v>190.13</v>
      </c>
      <c r="H314" s="52"/>
      <c r="I314" s="52"/>
      <c r="J314" s="52"/>
      <c r="K314" s="52"/>
      <c r="L314" s="52"/>
      <c r="M314" s="52"/>
      <c r="N314" s="140"/>
      <c r="O314" s="63" t="str">
        <f t="shared" si="785"/>
        <v>SILVER WOLF SACALASENI</v>
      </c>
      <c r="P314" s="122">
        <f t="shared" si="932"/>
        <v>190.13</v>
      </c>
      <c r="Q314" s="161"/>
      <c r="R314" s="162">
        <f t="shared" si="933"/>
        <v>0</v>
      </c>
      <c r="S314" s="163"/>
      <c r="T314" s="164">
        <f t="shared" si="934"/>
        <v>190.13</v>
      </c>
      <c r="U314" s="165"/>
      <c r="V314" s="173"/>
      <c r="W314" s="167">
        <f t="shared" si="935"/>
        <v>190.13</v>
      </c>
      <c r="X314" s="168" t="str">
        <f t="shared" si="936"/>
        <v>OK</v>
      </c>
      <c r="Y314" s="224">
        <f t="shared" si="801"/>
        <v>190.13</v>
      </c>
      <c r="AA314" s="231"/>
      <c r="AB314" s="655" t="s">
        <v>413</v>
      </c>
      <c r="AC314" s="276"/>
      <c r="AD314" s="276"/>
      <c r="AE314" s="269"/>
      <c r="AF314" s="270"/>
      <c r="AG314" s="302">
        <f t="shared" si="937"/>
        <v>339</v>
      </c>
      <c r="AH314" s="303">
        <f t="shared" si="938"/>
        <v>42643</v>
      </c>
      <c r="AI314" s="304">
        <f t="shared" si="939"/>
        <v>190.13</v>
      </c>
      <c r="AJ314" s="305">
        <f t="shared" si="940"/>
        <v>190.13</v>
      </c>
      <c r="AK314" s="306">
        <f t="shared" si="941"/>
        <v>0</v>
      </c>
      <c r="AL314" s="307">
        <f t="shared" si="942"/>
        <v>0</v>
      </c>
      <c r="AM314" s="308">
        <f t="shared" si="908"/>
        <v>0</v>
      </c>
      <c r="AN314" s="309">
        <f t="shared" si="948"/>
        <v>190.13</v>
      </c>
      <c r="AO314" s="338">
        <f t="shared" si="909"/>
        <v>0</v>
      </c>
      <c r="AP314" s="339">
        <f t="shared" si="943"/>
        <v>190.13</v>
      </c>
      <c r="AQ314" s="168" t="str">
        <f t="shared" si="944"/>
        <v>OK</v>
      </c>
      <c r="AR314" s="168" t="str">
        <f t="shared" si="945"/>
        <v>OK</v>
      </c>
      <c r="AS314" s="231">
        <f t="shared" si="929"/>
        <v>304</v>
      </c>
      <c r="AT314" s="696" t="str">
        <f t="shared" si="854"/>
        <v>SILVER WOLF SACALASENI</v>
      </c>
      <c r="AU314" s="697"/>
      <c r="AV314" s="697"/>
      <c r="AW314" s="542"/>
      <c r="AX314" s="394"/>
      <c r="AY314" s="395"/>
      <c r="AZ314" s="302">
        <f t="shared" si="946"/>
        <v>339</v>
      </c>
      <c r="BA314" s="371">
        <f t="shared" si="947"/>
        <v>42643</v>
      </c>
      <c r="BB314" s="372">
        <f t="shared" si="930"/>
        <v>0</v>
      </c>
      <c r="BC314" s="373">
        <f t="shared" si="931"/>
        <v>0</v>
      </c>
    </row>
    <row r="315" spans="1:55" s="6" customFormat="1" ht="13.5">
      <c r="A315" s="41">
        <f t="shared" si="799"/>
        <v>305</v>
      </c>
      <c r="B315" s="83" t="str">
        <f t="shared" si="889"/>
        <v>TOTAL SILVER WOLF</v>
      </c>
      <c r="C315" s="84"/>
      <c r="D315" s="85"/>
      <c r="E315" s="86"/>
      <c r="F315" s="87">
        <f aca="true" t="shared" si="949" ref="F315:U315">SUM(F312:F314)</f>
        <v>154.91</v>
      </c>
      <c r="G315" s="87">
        <f t="shared" si="949"/>
        <v>1303.13</v>
      </c>
      <c r="H315" s="87">
        <f t="shared" si="949"/>
        <v>0</v>
      </c>
      <c r="I315" s="135">
        <f t="shared" si="949"/>
        <v>0</v>
      </c>
      <c r="J315" s="135">
        <f t="shared" si="949"/>
        <v>0</v>
      </c>
      <c r="K315" s="135">
        <f t="shared" si="949"/>
        <v>0</v>
      </c>
      <c r="L315" s="135">
        <f t="shared" si="949"/>
        <v>0</v>
      </c>
      <c r="M315" s="135">
        <f t="shared" si="949"/>
        <v>0</v>
      </c>
      <c r="N315" s="136">
        <f t="shared" si="949"/>
        <v>0</v>
      </c>
      <c r="O315" s="83" t="str">
        <f t="shared" si="785"/>
        <v>TOTAL SILVER WOLF</v>
      </c>
      <c r="P315" s="125">
        <f t="shared" si="949"/>
        <v>1458.04</v>
      </c>
      <c r="Q315" s="149">
        <f t="shared" si="949"/>
        <v>0</v>
      </c>
      <c r="R315" s="149">
        <f t="shared" si="949"/>
        <v>0</v>
      </c>
      <c r="S315" s="149">
        <f t="shared" si="949"/>
        <v>0</v>
      </c>
      <c r="T315" s="169">
        <f t="shared" si="949"/>
        <v>1458.04</v>
      </c>
      <c r="U315" s="170">
        <f t="shared" si="949"/>
        <v>0</v>
      </c>
      <c r="V315" s="171"/>
      <c r="W315" s="172">
        <f>SUM(W312:W314)</f>
        <v>1458.04</v>
      </c>
      <c r="X315" s="168" t="str">
        <f t="shared" si="936"/>
        <v>OK</v>
      </c>
      <c r="Y315" s="224">
        <f t="shared" si="801"/>
        <v>1458.04</v>
      </c>
      <c r="AA315" s="231"/>
      <c r="AB315" s="656" t="s">
        <v>414</v>
      </c>
      <c r="AC315" s="593"/>
      <c r="AD315" s="593"/>
      <c r="AE315" s="594"/>
      <c r="AF315" s="657"/>
      <c r="AG315" s="316"/>
      <c r="AH315" s="317"/>
      <c r="AI315" s="318">
        <f aca="true" t="shared" si="950" ref="AI315:AL315">SUM(AI312:AI314)</f>
        <v>1458.04</v>
      </c>
      <c r="AJ315" s="318">
        <f t="shared" si="950"/>
        <v>1458.04</v>
      </c>
      <c r="AK315" s="318">
        <f t="shared" si="950"/>
        <v>0</v>
      </c>
      <c r="AL315" s="319">
        <f t="shared" si="950"/>
        <v>0</v>
      </c>
      <c r="AM315" s="320">
        <f t="shared" si="908"/>
        <v>0</v>
      </c>
      <c r="AN315" s="321">
        <f t="shared" si="948"/>
        <v>1458.04</v>
      </c>
      <c r="AO315" s="346">
        <f t="shared" si="909"/>
        <v>0</v>
      </c>
      <c r="AP315" s="347">
        <f>SUM(AP312:AP314)</f>
        <v>1458.04</v>
      </c>
      <c r="AQ315" s="168" t="str">
        <f t="shared" si="944"/>
        <v>OK</v>
      </c>
      <c r="AR315" s="168" t="str">
        <f t="shared" si="945"/>
        <v>OK</v>
      </c>
      <c r="AS315" s="231">
        <f t="shared" si="929"/>
        <v>305</v>
      </c>
      <c r="AT315" s="698" t="str">
        <f t="shared" si="854"/>
        <v>TOTAL SILVER WOLF</v>
      </c>
      <c r="AU315" s="699"/>
      <c r="AV315" s="699"/>
      <c r="AW315" s="699"/>
      <c r="AX315" s="709"/>
      <c r="AY315" s="710"/>
      <c r="AZ315" s="310"/>
      <c r="BA315" s="377"/>
      <c r="BB315" s="386">
        <f t="shared" si="930"/>
        <v>0</v>
      </c>
      <c r="BC315" s="387">
        <f t="shared" si="931"/>
        <v>0</v>
      </c>
    </row>
    <row r="316" spans="1:55" s="5" customFormat="1" ht="12.75">
      <c r="A316" s="41">
        <f t="shared" si="799"/>
        <v>306</v>
      </c>
      <c r="B316" s="91" t="str">
        <f t="shared" si="889"/>
        <v>SIM-JASMINFARM</v>
      </c>
      <c r="C316" s="48" t="s">
        <v>415</v>
      </c>
      <c r="D316" s="48">
        <v>25</v>
      </c>
      <c r="E316" s="49">
        <v>42643</v>
      </c>
      <c r="F316" s="50"/>
      <c r="G316" s="51">
        <v>119.58</v>
      </c>
      <c r="H316" s="47"/>
      <c r="I316" s="47"/>
      <c r="J316" s="47"/>
      <c r="K316" s="47"/>
      <c r="L316" s="47"/>
      <c r="M316" s="47"/>
      <c r="N316" s="423"/>
      <c r="O316" s="63" t="str">
        <f t="shared" si="785"/>
        <v>SIM-JASMINFARM</v>
      </c>
      <c r="P316" s="146">
        <f aca="true" t="shared" si="951" ref="P316:P321">SUM(F316:N316)</f>
        <v>119.58</v>
      </c>
      <c r="Q316" s="161"/>
      <c r="R316" s="162">
        <f aca="true" t="shared" si="952" ref="R316:R321">IF(P316-Q316-S316&gt;Y316,P316-Q316-S316-Y316,0)</f>
        <v>0</v>
      </c>
      <c r="S316" s="163"/>
      <c r="T316" s="164">
        <f aca="true" t="shared" si="953" ref="T316:T321">W316-U316</f>
        <v>119.58</v>
      </c>
      <c r="U316" s="165"/>
      <c r="V316" s="173"/>
      <c r="W316" s="167">
        <f aca="true" t="shared" si="954" ref="W316:W321">P316-Q316-R316-S316</f>
        <v>119.58</v>
      </c>
      <c r="X316" s="168" t="str">
        <f t="shared" si="936"/>
        <v>OK</v>
      </c>
      <c r="Y316" s="224">
        <f t="shared" si="801"/>
        <v>119.58</v>
      </c>
      <c r="AA316" s="231"/>
      <c r="AB316" s="655" t="s">
        <v>416</v>
      </c>
      <c r="AC316" s="276"/>
      <c r="AD316" s="276"/>
      <c r="AE316" s="269"/>
      <c r="AF316" s="270"/>
      <c r="AG316" s="302">
        <f aca="true" t="shared" si="955" ref="AG316:AG321">D316</f>
        <v>25</v>
      </c>
      <c r="AH316" s="303">
        <f aca="true" t="shared" si="956" ref="AH316:AH321">IF(E316=0,"0",E316)</f>
        <v>42643</v>
      </c>
      <c r="AI316" s="304">
        <f aca="true" t="shared" si="957" ref="AI316:AI321">P316</f>
        <v>119.58</v>
      </c>
      <c r="AJ316" s="305">
        <f aca="true" t="shared" si="958" ref="AJ316:AJ321">AI316-AK316</f>
        <v>119.58</v>
      </c>
      <c r="AK316" s="306">
        <f aca="true" t="shared" si="959" ref="AK316:AK321">S316</f>
        <v>0</v>
      </c>
      <c r="AL316" s="307">
        <f aca="true" t="shared" si="960" ref="AL316:AL321">Q316+R316</f>
        <v>0</v>
      </c>
      <c r="AM316" s="308">
        <f t="shared" si="908"/>
        <v>0</v>
      </c>
      <c r="AN316" s="309">
        <f>T316:T317</f>
        <v>119.58</v>
      </c>
      <c r="AO316" s="338">
        <f t="shared" si="909"/>
        <v>0</v>
      </c>
      <c r="AP316" s="339">
        <f aca="true" t="shared" si="961" ref="AP316:AP321">AJ316-AL316</f>
        <v>119.58</v>
      </c>
      <c r="AQ316" s="168" t="str">
        <f t="shared" si="944"/>
        <v>OK</v>
      </c>
      <c r="AR316" s="168" t="str">
        <f t="shared" si="945"/>
        <v>OK</v>
      </c>
      <c r="AS316" s="231">
        <f t="shared" si="929"/>
        <v>306</v>
      </c>
      <c r="AT316" s="696" t="str">
        <f t="shared" si="854"/>
        <v>SIM-JASMINFARM</v>
      </c>
      <c r="AU316" s="697"/>
      <c r="AV316" s="697"/>
      <c r="AW316" s="542"/>
      <c r="AX316" s="394"/>
      <c r="AY316" s="395"/>
      <c r="AZ316" s="294">
        <f aca="true" t="shared" si="962" ref="AZ316:AZ321">D316</f>
        <v>25</v>
      </c>
      <c r="BA316" s="529">
        <f aca="true" t="shared" si="963" ref="BA316:BA321">IF(E316=0,"0",E316)</f>
        <v>42643</v>
      </c>
      <c r="BB316" s="530">
        <f t="shared" si="930"/>
        <v>0</v>
      </c>
      <c r="BC316" s="531">
        <f t="shared" si="931"/>
        <v>0</v>
      </c>
    </row>
    <row r="317" spans="1:55" s="5" customFormat="1" ht="12.75">
      <c r="A317" s="41">
        <f t="shared" si="799"/>
        <v>307</v>
      </c>
      <c r="B317" s="63" t="str">
        <f t="shared" si="889"/>
        <v>SIM-JASMINFARM</v>
      </c>
      <c r="C317" s="102"/>
      <c r="D317" s="74"/>
      <c r="E317" s="399"/>
      <c r="F317" s="75"/>
      <c r="G317" s="75"/>
      <c r="H317" s="52"/>
      <c r="I317" s="52"/>
      <c r="J317" s="52"/>
      <c r="K317" s="52"/>
      <c r="L317" s="52"/>
      <c r="M317" s="52"/>
      <c r="N317" s="140"/>
      <c r="O317" s="63" t="str">
        <f t="shared" si="785"/>
        <v>SIM-JASMINFARM</v>
      </c>
      <c r="P317" s="122">
        <f t="shared" si="951"/>
        <v>0</v>
      </c>
      <c r="Q317" s="161"/>
      <c r="R317" s="162">
        <f t="shared" si="952"/>
        <v>0</v>
      </c>
      <c r="S317" s="163"/>
      <c r="T317" s="164">
        <f t="shared" si="953"/>
        <v>0</v>
      </c>
      <c r="U317" s="165"/>
      <c r="V317" s="173"/>
      <c r="W317" s="167">
        <f t="shared" si="954"/>
        <v>0</v>
      </c>
      <c r="X317" s="168" t="str">
        <f t="shared" si="936"/>
        <v>OK</v>
      </c>
      <c r="Y317" s="224">
        <f t="shared" si="801"/>
        <v>0</v>
      </c>
      <c r="AA317" s="231"/>
      <c r="AB317" s="655" t="s">
        <v>416</v>
      </c>
      <c r="AC317" s="276"/>
      <c r="AD317" s="276"/>
      <c r="AE317" s="269"/>
      <c r="AF317" s="270"/>
      <c r="AG317" s="302">
        <f t="shared" si="955"/>
        <v>0</v>
      </c>
      <c r="AH317" s="303" t="str">
        <f t="shared" si="956"/>
        <v>0</v>
      </c>
      <c r="AI317" s="304">
        <f t="shared" si="957"/>
        <v>0</v>
      </c>
      <c r="AJ317" s="305">
        <f t="shared" si="958"/>
        <v>0</v>
      </c>
      <c r="AK317" s="306">
        <f t="shared" si="959"/>
        <v>0</v>
      </c>
      <c r="AL317" s="307">
        <f t="shared" si="960"/>
        <v>0</v>
      </c>
      <c r="AM317" s="308">
        <f t="shared" si="908"/>
        <v>0</v>
      </c>
      <c r="AN317" s="309">
        <f aca="true" t="shared" si="964" ref="AN317:AN322">T317:T317</f>
        <v>0</v>
      </c>
      <c r="AO317" s="338">
        <f t="shared" si="909"/>
        <v>0</v>
      </c>
      <c r="AP317" s="339">
        <f t="shared" si="961"/>
        <v>0</v>
      </c>
      <c r="AQ317" s="168" t="str">
        <f t="shared" si="944"/>
        <v>OK</v>
      </c>
      <c r="AR317" s="168" t="str">
        <f t="shared" si="945"/>
        <v>OK</v>
      </c>
      <c r="AS317" s="231">
        <f t="shared" si="929"/>
        <v>307</v>
      </c>
      <c r="AT317" s="696" t="str">
        <f t="shared" si="854"/>
        <v>SIM-JASMINFARM</v>
      </c>
      <c r="AU317" s="697"/>
      <c r="AV317" s="697"/>
      <c r="AW317" s="542"/>
      <c r="AX317" s="394"/>
      <c r="AY317" s="395"/>
      <c r="AZ317" s="302">
        <f t="shared" si="962"/>
        <v>0</v>
      </c>
      <c r="BA317" s="371" t="str">
        <f t="shared" si="963"/>
        <v>0</v>
      </c>
      <c r="BB317" s="372">
        <f t="shared" si="930"/>
        <v>0</v>
      </c>
      <c r="BC317" s="373">
        <f t="shared" si="931"/>
        <v>0</v>
      </c>
    </row>
    <row r="318" spans="1:55" s="6" customFormat="1" ht="13.5">
      <c r="A318" s="41">
        <f t="shared" si="799"/>
        <v>308</v>
      </c>
      <c r="B318" s="66" t="str">
        <f t="shared" si="889"/>
        <v>TOTAL SIM-JASMINFARM</v>
      </c>
      <c r="C318" s="67"/>
      <c r="D318" s="68"/>
      <c r="E318" s="69"/>
      <c r="F318" s="70">
        <f aca="true" t="shared" si="965" ref="F318:N318">SUM(F316:F317)</f>
        <v>0</v>
      </c>
      <c r="G318" s="70">
        <f t="shared" si="965"/>
        <v>119.58</v>
      </c>
      <c r="H318" s="70">
        <f t="shared" si="965"/>
        <v>0</v>
      </c>
      <c r="I318" s="130">
        <f t="shared" si="965"/>
        <v>0</v>
      </c>
      <c r="J318" s="130">
        <f t="shared" si="965"/>
        <v>0</v>
      </c>
      <c r="K318" s="130">
        <f t="shared" si="965"/>
        <v>0</v>
      </c>
      <c r="L318" s="130">
        <f t="shared" si="965"/>
        <v>0</v>
      </c>
      <c r="M318" s="130">
        <f t="shared" si="965"/>
        <v>0</v>
      </c>
      <c r="N318" s="131">
        <f t="shared" si="965"/>
        <v>0</v>
      </c>
      <c r="O318" s="83" t="str">
        <f t="shared" si="785"/>
        <v>TOTAL SIM-JASMINFARM</v>
      </c>
      <c r="P318" s="125">
        <f aca="true" t="shared" si="966" ref="P318:U318">SUM(P316:P317)</f>
        <v>119.58</v>
      </c>
      <c r="Q318" s="149">
        <f t="shared" si="966"/>
        <v>0</v>
      </c>
      <c r="R318" s="149">
        <f t="shared" si="966"/>
        <v>0</v>
      </c>
      <c r="S318" s="149">
        <f t="shared" si="966"/>
        <v>0</v>
      </c>
      <c r="T318" s="169">
        <f t="shared" si="966"/>
        <v>119.58</v>
      </c>
      <c r="U318" s="170">
        <f t="shared" si="966"/>
        <v>0</v>
      </c>
      <c r="V318" s="171"/>
      <c r="W318" s="172">
        <f>SUM(W316:W317)</f>
        <v>119.58</v>
      </c>
      <c r="X318" s="168" t="str">
        <f t="shared" si="936"/>
        <v>OK</v>
      </c>
      <c r="Y318" s="224">
        <f t="shared" si="801"/>
        <v>119.58</v>
      </c>
      <c r="AA318" s="231"/>
      <c r="AB318" s="656" t="s">
        <v>417</v>
      </c>
      <c r="AC318" s="593"/>
      <c r="AD318" s="593"/>
      <c r="AE318" s="594"/>
      <c r="AF318" s="657"/>
      <c r="AG318" s="316"/>
      <c r="AH318" s="317"/>
      <c r="AI318" s="318">
        <f aca="true" t="shared" si="967" ref="AI318:AL318">SUM(AI316:AI317)</f>
        <v>119.58</v>
      </c>
      <c r="AJ318" s="318">
        <f t="shared" si="967"/>
        <v>119.58</v>
      </c>
      <c r="AK318" s="318">
        <f t="shared" si="967"/>
        <v>0</v>
      </c>
      <c r="AL318" s="319">
        <f t="shared" si="967"/>
        <v>0</v>
      </c>
      <c r="AM318" s="320">
        <f t="shared" si="908"/>
        <v>0</v>
      </c>
      <c r="AN318" s="321">
        <f t="shared" si="964"/>
        <v>119.58</v>
      </c>
      <c r="AO318" s="346">
        <f t="shared" si="909"/>
        <v>0</v>
      </c>
      <c r="AP318" s="347">
        <f>SUM(AP316:AP317)</f>
        <v>119.58</v>
      </c>
      <c r="AQ318" s="168" t="str">
        <f t="shared" si="944"/>
        <v>OK</v>
      </c>
      <c r="AR318" s="168" t="str">
        <f t="shared" si="945"/>
        <v>OK</v>
      </c>
      <c r="AS318" s="231">
        <f t="shared" si="929"/>
        <v>308</v>
      </c>
      <c r="AT318" s="698" t="str">
        <f t="shared" si="854"/>
        <v>TOTAL SIM-JASMINFARM</v>
      </c>
      <c r="AU318" s="699"/>
      <c r="AV318" s="699"/>
      <c r="AW318" s="699"/>
      <c r="AX318" s="709"/>
      <c r="AY318" s="710"/>
      <c r="AZ318" s="310"/>
      <c r="BA318" s="377"/>
      <c r="BB318" s="386">
        <f t="shared" si="930"/>
        <v>0</v>
      </c>
      <c r="BC318" s="387">
        <f t="shared" si="931"/>
        <v>0</v>
      </c>
    </row>
    <row r="319" spans="1:55" s="5" customFormat="1" ht="13.5" customHeight="1">
      <c r="A319" s="41">
        <f t="shared" si="799"/>
        <v>309</v>
      </c>
      <c r="B319" s="546" t="str">
        <f t="shared" si="889"/>
        <v>SOMESAN 1 PASUNII</v>
      </c>
      <c r="C319" s="78" t="s">
        <v>418</v>
      </c>
      <c r="D319" s="78">
        <v>2001</v>
      </c>
      <c r="E319" s="79">
        <v>42643</v>
      </c>
      <c r="F319" s="80">
        <v>7522.49</v>
      </c>
      <c r="G319" s="81">
        <v>7469.81</v>
      </c>
      <c r="H319" s="82">
        <v>3503.13</v>
      </c>
      <c r="I319" s="82">
        <v>6386.85</v>
      </c>
      <c r="J319" s="132"/>
      <c r="K319" s="132"/>
      <c r="L319" s="132"/>
      <c r="M319" s="132"/>
      <c r="N319" s="638"/>
      <c r="O319" s="63" t="str">
        <f t="shared" si="785"/>
        <v>SOMESAN 1 PASUNII</v>
      </c>
      <c r="P319" s="146">
        <f t="shared" si="951"/>
        <v>24882.28</v>
      </c>
      <c r="Q319" s="161"/>
      <c r="R319" s="162">
        <f t="shared" si="952"/>
        <v>0</v>
      </c>
      <c r="S319" s="163"/>
      <c r="T319" s="164">
        <f t="shared" si="953"/>
        <v>0</v>
      </c>
      <c r="U319" s="165">
        <v>24882.28</v>
      </c>
      <c r="V319" s="173" t="s">
        <v>419</v>
      </c>
      <c r="W319" s="167">
        <f t="shared" si="954"/>
        <v>24882.28</v>
      </c>
      <c r="X319" s="168" t="str">
        <f t="shared" si="936"/>
        <v>OK</v>
      </c>
      <c r="Y319" s="224">
        <f t="shared" si="801"/>
        <v>24882.28</v>
      </c>
      <c r="AA319" s="231"/>
      <c r="AB319" s="247" t="s">
        <v>420</v>
      </c>
      <c r="AC319" s="233"/>
      <c r="AD319" s="234"/>
      <c r="AE319" s="235"/>
      <c r="AF319" s="270"/>
      <c r="AG319" s="302">
        <f t="shared" si="955"/>
        <v>2001</v>
      </c>
      <c r="AH319" s="303">
        <f t="shared" si="956"/>
        <v>42643</v>
      </c>
      <c r="AI319" s="304">
        <f t="shared" si="957"/>
        <v>24882.28</v>
      </c>
      <c r="AJ319" s="305">
        <f t="shared" si="958"/>
        <v>24882.28</v>
      </c>
      <c r="AK319" s="306">
        <f t="shared" si="959"/>
        <v>0</v>
      </c>
      <c r="AL319" s="307">
        <f t="shared" si="960"/>
        <v>0</v>
      </c>
      <c r="AM319" s="308">
        <f t="shared" si="908"/>
        <v>24882.28</v>
      </c>
      <c r="AN319" s="309">
        <f t="shared" si="964"/>
        <v>0</v>
      </c>
      <c r="AO319" s="338">
        <f t="shared" si="909"/>
        <v>24882.28</v>
      </c>
      <c r="AP319" s="339">
        <f t="shared" si="961"/>
        <v>24882.28</v>
      </c>
      <c r="AQ319" s="168" t="str">
        <f t="shared" si="944"/>
        <v>OK</v>
      </c>
      <c r="AR319" s="168" t="str">
        <f t="shared" si="945"/>
        <v>OK</v>
      </c>
      <c r="AS319" s="231">
        <f t="shared" si="929"/>
        <v>309</v>
      </c>
      <c r="AT319" s="336" t="str">
        <f t="shared" si="854"/>
        <v>SOMESAN 1 PASUNII</v>
      </c>
      <c r="AU319" s="337"/>
      <c r="AV319" s="337"/>
      <c r="AW319" s="368"/>
      <c r="AX319" s="369"/>
      <c r="AY319" s="395"/>
      <c r="AZ319" s="294">
        <f t="shared" si="962"/>
        <v>2001</v>
      </c>
      <c r="BA319" s="529">
        <f t="shared" si="963"/>
        <v>42643</v>
      </c>
      <c r="BB319" s="530">
        <f t="shared" si="930"/>
        <v>24882.28</v>
      </c>
      <c r="BC319" s="531">
        <f t="shared" si="931"/>
        <v>24882.28</v>
      </c>
    </row>
    <row r="320" spans="1:55" s="5" customFormat="1" ht="13.5" customHeight="1">
      <c r="A320" s="41">
        <f t="shared" si="799"/>
        <v>310</v>
      </c>
      <c r="B320" s="402" t="str">
        <f t="shared" si="889"/>
        <v>SOMESAN 2 ALEA MARASTI</v>
      </c>
      <c r="C320" s="48" t="s">
        <v>421</v>
      </c>
      <c r="D320" s="48">
        <v>3511</v>
      </c>
      <c r="E320" s="49">
        <v>42643</v>
      </c>
      <c r="F320" s="50">
        <v>441.1</v>
      </c>
      <c r="G320" s="51">
        <v>3365.36</v>
      </c>
      <c r="H320" s="52">
        <v>3803.18</v>
      </c>
      <c r="I320" s="52">
        <v>15326.11</v>
      </c>
      <c r="J320" s="95"/>
      <c r="K320" s="95"/>
      <c r="L320" s="95"/>
      <c r="M320" s="95"/>
      <c r="N320" s="142"/>
      <c r="O320" s="63" t="str">
        <f t="shared" si="785"/>
        <v>SOMESAN 2 ALEA MARASTI</v>
      </c>
      <c r="P320" s="122">
        <f t="shared" si="951"/>
        <v>22935.75</v>
      </c>
      <c r="Q320" s="161"/>
      <c r="R320" s="162">
        <f t="shared" si="952"/>
        <v>0</v>
      </c>
      <c r="S320" s="163"/>
      <c r="T320" s="164">
        <f t="shared" si="953"/>
        <v>0</v>
      </c>
      <c r="U320" s="165">
        <v>22935.75</v>
      </c>
      <c r="V320" s="173" t="s">
        <v>419</v>
      </c>
      <c r="W320" s="167">
        <f t="shared" si="954"/>
        <v>22935.75</v>
      </c>
      <c r="X320" s="168" t="str">
        <f t="shared" si="936"/>
        <v>OK</v>
      </c>
      <c r="Y320" s="224">
        <f t="shared" si="801"/>
        <v>22935.75</v>
      </c>
      <c r="AA320" s="231"/>
      <c r="AB320" s="247" t="s">
        <v>422</v>
      </c>
      <c r="AC320" s="233"/>
      <c r="AD320" s="234"/>
      <c r="AE320" s="235"/>
      <c r="AF320" s="270"/>
      <c r="AG320" s="302">
        <f t="shared" si="955"/>
        <v>3511</v>
      </c>
      <c r="AH320" s="303">
        <f t="shared" si="956"/>
        <v>42643</v>
      </c>
      <c r="AI320" s="304">
        <f t="shared" si="957"/>
        <v>22935.75</v>
      </c>
      <c r="AJ320" s="305">
        <f t="shared" si="958"/>
        <v>22935.75</v>
      </c>
      <c r="AK320" s="306">
        <f t="shared" si="959"/>
        <v>0</v>
      </c>
      <c r="AL320" s="307">
        <f t="shared" si="960"/>
        <v>0</v>
      </c>
      <c r="AM320" s="308">
        <f t="shared" si="908"/>
        <v>22935.75</v>
      </c>
      <c r="AN320" s="309">
        <f t="shared" si="964"/>
        <v>0</v>
      </c>
      <c r="AO320" s="338">
        <f t="shared" si="909"/>
        <v>22935.75</v>
      </c>
      <c r="AP320" s="339">
        <f t="shared" si="961"/>
        <v>22935.75</v>
      </c>
      <c r="AQ320" s="168" t="str">
        <f t="shared" si="944"/>
        <v>OK</v>
      </c>
      <c r="AR320" s="168" t="str">
        <f t="shared" si="945"/>
        <v>OK</v>
      </c>
      <c r="AS320" s="231">
        <f t="shared" si="929"/>
        <v>310</v>
      </c>
      <c r="AT320" s="336" t="str">
        <f t="shared" si="854"/>
        <v>SOMESAN 2 ALEA MARASTI</v>
      </c>
      <c r="AU320" s="337"/>
      <c r="AV320" s="337"/>
      <c r="AW320" s="368"/>
      <c r="AX320" s="369"/>
      <c r="AY320" s="395"/>
      <c r="AZ320" s="302">
        <f t="shared" si="962"/>
        <v>3511</v>
      </c>
      <c r="BA320" s="371">
        <f t="shared" si="963"/>
        <v>42643</v>
      </c>
      <c r="BB320" s="372">
        <f t="shared" si="930"/>
        <v>22935.75</v>
      </c>
      <c r="BC320" s="373">
        <f t="shared" si="931"/>
        <v>22935.75</v>
      </c>
    </row>
    <row r="321" spans="1:55" s="5" customFormat="1" ht="13.5" customHeight="1">
      <c r="A321" s="41">
        <f t="shared" si="799"/>
        <v>311</v>
      </c>
      <c r="B321" s="402" t="str">
        <f aca="true" t="shared" si="968" ref="B321:B334">AB321</f>
        <v>SOMESAN 3 VICTORIEI</v>
      </c>
      <c r="C321" s="48" t="s">
        <v>423</v>
      </c>
      <c r="D321" s="48">
        <v>102</v>
      </c>
      <c r="E321" s="49">
        <v>42643</v>
      </c>
      <c r="F321" s="50">
        <v>49.74</v>
      </c>
      <c r="G321" s="51">
        <v>1464.97</v>
      </c>
      <c r="H321" s="52">
        <v>1502.77</v>
      </c>
      <c r="I321" s="52">
        <v>823.9</v>
      </c>
      <c r="J321" s="95"/>
      <c r="K321" s="95"/>
      <c r="L321" s="95"/>
      <c r="M321" s="95"/>
      <c r="N321" s="142"/>
      <c r="O321" s="63" t="str">
        <f t="shared" si="785"/>
        <v>SOMESAN 3 VICTORIEI</v>
      </c>
      <c r="P321" s="122">
        <f t="shared" si="951"/>
        <v>3841.38</v>
      </c>
      <c r="Q321" s="161"/>
      <c r="R321" s="162">
        <f t="shared" si="952"/>
        <v>0</v>
      </c>
      <c r="S321" s="163"/>
      <c r="T321" s="164">
        <f t="shared" si="953"/>
        <v>0</v>
      </c>
      <c r="U321" s="165">
        <v>3841.38</v>
      </c>
      <c r="V321" s="173" t="s">
        <v>419</v>
      </c>
      <c r="W321" s="167">
        <f t="shared" si="954"/>
        <v>3841.38</v>
      </c>
      <c r="X321" s="168" t="str">
        <f t="shared" si="936"/>
        <v>OK</v>
      </c>
      <c r="Y321" s="224">
        <f t="shared" si="801"/>
        <v>3841.38</v>
      </c>
      <c r="AA321" s="231"/>
      <c r="AB321" s="247" t="s">
        <v>424</v>
      </c>
      <c r="AC321" s="233"/>
      <c r="AD321" s="234"/>
      <c r="AE321" s="235"/>
      <c r="AF321" s="270"/>
      <c r="AG321" s="302">
        <f t="shared" si="955"/>
        <v>102</v>
      </c>
      <c r="AH321" s="303">
        <f t="shared" si="956"/>
        <v>42643</v>
      </c>
      <c r="AI321" s="304">
        <f t="shared" si="957"/>
        <v>3841.38</v>
      </c>
      <c r="AJ321" s="305">
        <f t="shared" si="958"/>
        <v>3841.38</v>
      </c>
      <c r="AK321" s="306">
        <f t="shared" si="959"/>
        <v>0</v>
      </c>
      <c r="AL321" s="307">
        <f t="shared" si="960"/>
        <v>0</v>
      </c>
      <c r="AM321" s="308">
        <f t="shared" si="908"/>
        <v>3841.38</v>
      </c>
      <c r="AN321" s="309">
        <f t="shared" si="964"/>
        <v>0</v>
      </c>
      <c r="AO321" s="338">
        <f t="shared" si="909"/>
        <v>3841.38</v>
      </c>
      <c r="AP321" s="339">
        <f t="shared" si="961"/>
        <v>3841.38</v>
      </c>
      <c r="AQ321" s="168" t="str">
        <f t="shared" si="944"/>
        <v>OK</v>
      </c>
      <c r="AR321" s="168" t="str">
        <f t="shared" si="945"/>
        <v>OK</v>
      </c>
      <c r="AS321" s="231">
        <f t="shared" si="929"/>
        <v>311</v>
      </c>
      <c r="AT321" s="336" t="str">
        <f t="shared" si="854"/>
        <v>SOMESAN 3 VICTORIEI</v>
      </c>
      <c r="AU321" s="337"/>
      <c r="AV321" s="337"/>
      <c r="AW321" s="368"/>
      <c r="AX321" s="369"/>
      <c r="AY321" s="395"/>
      <c r="AZ321" s="302">
        <f t="shared" si="962"/>
        <v>102</v>
      </c>
      <c r="BA321" s="371">
        <f t="shared" si="963"/>
        <v>42643</v>
      </c>
      <c r="BB321" s="372">
        <f t="shared" si="930"/>
        <v>3841.38</v>
      </c>
      <c r="BC321" s="373">
        <f t="shared" si="931"/>
        <v>3841.38</v>
      </c>
    </row>
    <row r="322" spans="1:55" s="6" customFormat="1" ht="13.5">
      <c r="A322" s="41">
        <f t="shared" si="799"/>
        <v>312</v>
      </c>
      <c r="B322" s="403" t="str">
        <f t="shared" si="968"/>
        <v>TOTAL SOMESAN</v>
      </c>
      <c r="C322" s="76"/>
      <c r="D322" s="405"/>
      <c r="E322" s="406"/>
      <c r="F322" s="57">
        <f aca="true" t="shared" si="969" ref="F322:N322">SUM(F319:F321)</f>
        <v>8013.33</v>
      </c>
      <c r="G322" s="57">
        <f t="shared" si="969"/>
        <v>12300.14</v>
      </c>
      <c r="H322" s="57">
        <f t="shared" si="969"/>
        <v>8809.08</v>
      </c>
      <c r="I322" s="123">
        <f t="shared" si="969"/>
        <v>22536.86</v>
      </c>
      <c r="J322" s="123">
        <f t="shared" si="969"/>
        <v>0</v>
      </c>
      <c r="K322" s="123">
        <f t="shared" si="969"/>
        <v>0</v>
      </c>
      <c r="L322" s="123">
        <f t="shared" si="969"/>
        <v>0</v>
      </c>
      <c r="M322" s="123">
        <f t="shared" si="969"/>
        <v>0</v>
      </c>
      <c r="N322" s="124">
        <f t="shared" si="969"/>
        <v>0</v>
      </c>
      <c r="O322" s="83" t="str">
        <f t="shared" si="785"/>
        <v>TOTAL SOMESAN</v>
      </c>
      <c r="P322" s="125">
        <f aca="true" t="shared" si="970" ref="P322:U322">SUM(P319:P321)</f>
        <v>51659.409999999996</v>
      </c>
      <c r="Q322" s="149">
        <f t="shared" si="970"/>
        <v>0</v>
      </c>
      <c r="R322" s="149">
        <f t="shared" si="970"/>
        <v>0</v>
      </c>
      <c r="S322" s="149">
        <f t="shared" si="970"/>
        <v>0</v>
      </c>
      <c r="T322" s="169">
        <f t="shared" si="970"/>
        <v>0</v>
      </c>
      <c r="U322" s="170">
        <f t="shared" si="970"/>
        <v>51659.409999999996</v>
      </c>
      <c r="V322" s="171"/>
      <c r="W322" s="172">
        <f>SUM(W319:W321)</f>
        <v>51659.409999999996</v>
      </c>
      <c r="X322" s="168" t="str">
        <f t="shared" si="936"/>
        <v>OK</v>
      </c>
      <c r="Y322" s="224">
        <f t="shared" si="801"/>
        <v>51659.409999999996</v>
      </c>
      <c r="AA322" s="231"/>
      <c r="AB322" s="248" t="s">
        <v>425</v>
      </c>
      <c r="AC322" s="249"/>
      <c r="AD322" s="250"/>
      <c r="AE322" s="251"/>
      <c r="AF322" s="252"/>
      <c r="AG322" s="316"/>
      <c r="AH322" s="317"/>
      <c r="AI322" s="318">
        <f aca="true" t="shared" si="971" ref="AI322:AL322">SUM(AI319:AI321)</f>
        <v>51659.409999999996</v>
      </c>
      <c r="AJ322" s="318">
        <f t="shared" si="971"/>
        <v>51659.409999999996</v>
      </c>
      <c r="AK322" s="318">
        <f t="shared" si="971"/>
        <v>0</v>
      </c>
      <c r="AL322" s="319">
        <f t="shared" si="971"/>
        <v>0</v>
      </c>
      <c r="AM322" s="320">
        <f t="shared" si="908"/>
        <v>51659.409999999996</v>
      </c>
      <c r="AN322" s="321">
        <f t="shared" si="964"/>
        <v>0</v>
      </c>
      <c r="AO322" s="346">
        <f t="shared" si="909"/>
        <v>51659.409999999996</v>
      </c>
      <c r="AP322" s="347">
        <f>SUM(AP319:AP321)</f>
        <v>51659.409999999996</v>
      </c>
      <c r="AQ322" s="168" t="str">
        <f t="shared" si="944"/>
        <v>OK</v>
      </c>
      <c r="AR322" s="168" t="str">
        <f t="shared" si="945"/>
        <v>OK</v>
      </c>
      <c r="AS322" s="231">
        <f t="shared" si="929"/>
        <v>312</v>
      </c>
      <c r="AT322" s="348" t="str">
        <f t="shared" si="854"/>
        <v>TOTAL SOMESAN</v>
      </c>
      <c r="AU322" s="352"/>
      <c r="AV322" s="352"/>
      <c r="AW322" s="391"/>
      <c r="AX322" s="392"/>
      <c r="AY322" s="385"/>
      <c r="AZ322" s="310"/>
      <c r="BA322" s="377"/>
      <c r="BB322" s="386">
        <f t="shared" si="930"/>
        <v>51659.409999999996</v>
      </c>
      <c r="BC322" s="387">
        <f t="shared" si="931"/>
        <v>51659.409999999996</v>
      </c>
    </row>
    <row r="323" spans="1:55" s="5" customFormat="1" ht="12.75">
      <c r="A323" s="41">
        <f t="shared" si="799"/>
        <v>313</v>
      </c>
      <c r="B323" s="91" t="str">
        <f t="shared" si="968"/>
        <v>SORANDA</v>
      </c>
      <c r="C323" s="48" t="s">
        <v>426</v>
      </c>
      <c r="D323" s="48">
        <v>521</v>
      </c>
      <c r="E323" s="49">
        <v>42643</v>
      </c>
      <c r="F323" s="50">
        <v>1738.43</v>
      </c>
      <c r="G323" s="51">
        <v>463.76</v>
      </c>
      <c r="H323" s="45"/>
      <c r="I323" s="126"/>
      <c r="J323" s="126"/>
      <c r="K323" s="126"/>
      <c r="L323" s="126"/>
      <c r="M323" s="126"/>
      <c r="N323" s="127"/>
      <c r="O323" s="63" t="str">
        <f aca="true" t="shared" si="972" ref="O323:O361">AB323</f>
        <v>SORANDA</v>
      </c>
      <c r="P323" s="146">
        <f aca="true" t="shared" si="973" ref="P323:P327">SUM(F323:N323)</f>
        <v>2202.19</v>
      </c>
      <c r="Q323" s="161"/>
      <c r="R323" s="162">
        <f aca="true" t="shared" si="974" ref="R323:R327">IF(P323-Q323-S323&gt;Y323,P323-Q323-S323-Y323,0)</f>
        <v>0</v>
      </c>
      <c r="S323" s="163"/>
      <c r="T323" s="164">
        <f aca="true" t="shared" si="975" ref="T323:T327">W323-U323</f>
        <v>2202.19</v>
      </c>
      <c r="U323" s="165"/>
      <c r="V323" s="173"/>
      <c r="W323" s="167">
        <f aca="true" t="shared" si="976" ref="W323:W327">P323-Q323-R323-S323</f>
        <v>2202.19</v>
      </c>
      <c r="X323" s="168" t="str">
        <f t="shared" si="936"/>
        <v>OK</v>
      </c>
      <c r="Y323" s="224">
        <f aca="true" t="shared" si="977" ref="Y323:Y360">P323</f>
        <v>2202.19</v>
      </c>
      <c r="AA323" s="231"/>
      <c r="AB323" s="247" t="s">
        <v>427</v>
      </c>
      <c r="AC323" s="233"/>
      <c r="AD323" s="234"/>
      <c r="AE323" s="235"/>
      <c r="AF323" s="270"/>
      <c r="AG323" s="302">
        <f aca="true" t="shared" si="978" ref="AG323:AG327">D323</f>
        <v>521</v>
      </c>
      <c r="AH323" s="303">
        <f aca="true" t="shared" si="979" ref="AH323:AH327">IF(E323=0,"0",E323)</f>
        <v>42643</v>
      </c>
      <c r="AI323" s="304">
        <f aca="true" t="shared" si="980" ref="AI323:AI327">P323</f>
        <v>2202.19</v>
      </c>
      <c r="AJ323" s="305">
        <f aca="true" t="shared" si="981" ref="AJ323:AJ327">AI323-AK323</f>
        <v>2202.19</v>
      </c>
      <c r="AK323" s="306">
        <f aca="true" t="shared" si="982" ref="AK323:AK327">S323</f>
        <v>0</v>
      </c>
      <c r="AL323" s="307">
        <f aca="true" t="shared" si="983" ref="AL323:AL327">Q323+R323</f>
        <v>0</v>
      </c>
      <c r="AM323" s="308">
        <f t="shared" si="908"/>
        <v>0</v>
      </c>
      <c r="AN323" s="309">
        <f>T323:T324</f>
        <v>2202.19</v>
      </c>
      <c r="AO323" s="338">
        <f t="shared" si="909"/>
        <v>0</v>
      </c>
      <c r="AP323" s="339">
        <f aca="true" t="shared" si="984" ref="AP323:AP327">AJ323-AL323</f>
        <v>2202.19</v>
      </c>
      <c r="AQ323" s="168" t="str">
        <f t="shared" si="944"/>
        <v>OK</v>
      </c>
      <c r="AR323" s="168" t="str">
        <f t="shared" si="945"/>
        <v>OK</v>
      </c>
      <c r="AS323" s="231">
        <f t="shared" si="929"/>
        <v>313</v>
      </c>
      <c r="AT323" s="336" t="str">
        <f t="shared" si="854"/>
        <v>SORANDA</v>
      </c>
      <c r="AU323" s="337"/>
      <c r="AV323" s="337"/>
      <c r="AW323" s="368"/>
      <c r="AX323" s="369"/>
      <c r="AY323" s="395"/>
      <c r="AZ323" s="294">
        <f aca="true" t="shared" si="985" ref="AZ323:AZ327">D323</f>
        <v>521</v>
      </c>
      <c r="BA323" s="529">
        <f aca="true" t="shared" si="986" ref="BA323:BA327">IF(E323=0,"0",E323)</f>
        <v>42643</v>
      </c>
      <c r="BB323" s="530">
        <f t="shared" si="930"/>
        <v>0</v>
      </c>
      <c r="BC323" s="531">
        <f t="shared" si="931"/>
        <v>0</v>
      </c>
    </row>
    <row r="324" spans="1:55" s="5" customFormat="1" ht="12.75">
      <c r="A324" s="41">
        <f t="shared" si="799"/>
        <v>314</v>
      </c>
      <c r="B324" s="63" t="str">
        <f t="shared" si="968"/>
        <v>SORANDA</v>
      </c>
      <c r="C324" s="48"/>
      <c r="D324" s="64"/>
      <c r="E324" s="65"/>
      <c r="F324" s="50"/>
      <c r="G324" s="50"/>
      <c r="H324" s="50"/>
      <c r="I324" s="128"/>
      <c r="J324" s="128"/>
      <c r="K324" s="128"/>
      <c r="L324" s="128"/>
      <c r="M324" s="128"/>
      <c r="N324" s="129"/>
      <c r="O324" s="63" t="str">
        <f t="shared" si="972"/>
        <v>SORANDA</v>
      </c>
      <c r="P324" s="122">
        <f t="shared" si="973"/>
        <v>0</v>
      </c>
      <c r="Q324" s="161"/>
      <c r="R324" s="162">
        <f t="shared" si="974"/>
        <v>0</v>
      </c>
      <c r="S324" s="163"/>
      <c r="T324" s="164">
        <f t="shared" si="975"/>
        <v>0</v>
      </c>
      <c r="U324" s="165"/>
      <c r="V324" s="173"/>
      <c r="W324" s="167">
        <f t="shared" si="976"/>
        <v>0</v>
      </c>
      <c r="X324" s="168" t="str">
        <f t="shared" si="936"/>
        <v>OK</v>
      </c>
      <c r="Y324" s="224">
        <f t="shared" si="977"/>
        <v>0</v>
      </c>
      <c r="AA324" s="231"/>
      <c r="AB324" s="247" t="s">
        <v>427</v>
      </c>
      <c r="AC324" s="233"/>
      <c r="AD324" s="234"/>
      <c r="AE324" s="235"/>
      <c r="AF324" s="270"/>
      <c r="AG324" s="302">
        <f t="shared" si="978"/>
        <v>0</v>
      </c>
      <c r="AH324" s="303" t="str">
        <f t="shared" si="979"/>
        <v>0</v>
      </c>
      <c r="AI324" s="304">
        <f t="shared" si="980"/>
        <v>0</v>
      </c>
      <c r="AJ324" s="305">
        <f t="shared" si="981"/>
        <v>0</v>
      </c>
      <c r="AK324" s="306">
        <f t="shared" si="982"/>
        <v>0</v>
      </c>
      <c r="AL324" s="307">
        <f t="shared" si="983"/>
        <v>0</v>
      </c>
      <c r="AM324" s="308">
        <f t="shared" si="908"/>
        <v>0</v>
      </c>
      <c r="AN324" s="309">
        <f aca="true" t="shared" si="987" ref="AN324:AN331">T324:T324</f>
        <v>0</v>
      </c>
      <c r="AO324" s="338">
        <f t="shared" si="909"/>
        <v>0</v>
      </c>
      <c r="AP324" s="339">
        <f t="shared" si="984"/>
        <v>0</v>
      </c>
      <c r="AQ324" s="168" t="str">
        <f t="shared" si="944"/>
        <v>OK</v>
      </c>
      <c r="AR324" s="168" t="str">
        <f t="shared" si="945"/>
        <v>OK</v>
      </c>
      <c r="AS324" s="231">
        <f t="shared" si="929"/>
        <v>314</v>
      </c>
      <c r="AT324" s="336" t="str">
        <f t="shared" si="854"/>
        <v>SORANDA</v>
      </c>
      <c r="AU324" s="337"/>
      <c r="AV324" s="337"/>
      <c r="AW324" s="368"/>
      <c r="AX324" s="369"/>
      <c r="AY324" s="395"/>
      <c r="AZ324" s="302">
        <f t="shared" si="985"/>
        <v>0</v>
      </c>
      <c r="BA324" s="371" t="str">
        <f t="shared" si="986"/>
        <v>0</v>
      </c>
      <c r="BB324" s="372">
        <f t="shared" si="930"/>
        <v>0</v>
      </c>
      <c r="BC324" s="373">
        <f t="shared" si="931"/>
        <v>0</v>
      </c>
    </row>
    <row r="325" spans="1:55" s="6" customFormat="1" ht="13.5">
      <c r="A325" s="41">
        <f t="shared" si="799"/>
        <v>315</v>
      </c>
      <c r="B325" s="83" t="str">
        <f t="shared" si="968"/>
        <v>TOTAL SORANDA</v>
      </c>
      <c r="C325" s="84"/>
      <c r="D325" s="85"/>
      <c r="E325" s="86"/>
      <c r="F325" s="87">
        <f aca="true" t="shared" si="988" ref="F325:U325">SUM(F323:F324)</f>
        <v>1738.43</v>
      </c>
      <c r="G325" s="87">
        <f t="shared" si="988"/>
        <v>463.76</v>
      </c>
      <c r="H325" s="87">
        <f t="shared" si="988"/>
        <v>0</v>
      </c>
      <c r="I325" s="135">
        <f t="shared" si="988"/>
        <v>0</v>
      </c>
      <c r="J325" s="135">
        <f t="shared" si="988"/>
        <v>0</v>
      </c>
      <c r="K325" s="135">
        <f t="shared" si="988"/>
        <v>0</v>
      </c>
      <c r="L325" s="135">
        <f t="shared" si="988"/>
        <v>0</v>
      </c>
      <c r="M325" s="135">
        <f t="shared" si="988"/>
        <v>0</v>
      </c>
      <c r="N325" s="136">
        <f t="shared" si="988"/>
        <v>0</v>
      </c>
      <c r="O325" s="83" t="str">
        <f t="shared" si="972"/>
        <v>TOTAL SORANDA</v>
      </c>
      <c r="P325" s="125">
        <f t="shared" si="988"/>
        <v>2202.19</v>
      </c>
      <c r="Q325" s="149">
        <f t="shared" si="988"/>
        <v>0</v>
      </c>
      <c r="R325" s="149">
        <f t="shared" si="988"/>
        <v>0</v>
      </c>
      <c r="S325" s="149">
        <f t="shared" si="988"/>
        <v>0</v>
      </c>
      <c r="T325" s="169">
        <f t="shared" si="988"/>
        <v>2202.19</v>
      </c>
      <c r="U325" s="170">
        <f t="shared" si="988"/>
        <v>0</v>
      </c>
      <c r="V325" s="171"/>
      <c r="W325" s="172">
        <f>SUM(W323:W324)</f>
        <v>2202.19</v>
      </c>
      <c r="X325" s="168" t="str">
        <f t="shared" si="936"/>
        <v>OK</v>
      </c>
      <c r="Y325" s="224">
        <f t="shared" si="977"/>
        <v>2202.19</v>
      </c>
      <c r="AA325" s="231"/>
      <c r="AB325" s="439" t="s">
        <v>428</v>
      </c>
      <c r="AC325" s="440"/>
      <c r="AD325" s="441"/>
      <c r="AE325" s="442"/>
      <c r="AF325" s="443"/>
      <c r="AG325" s="471"/>
      <c r="AH325" s="472"/>
      <c r="AI325" s="473">
        <f aca="true" t="shared" si="989" ref="AI325:AL325">SUM(AI323:AI324)</f>
        <v>2202.19</v>
      </c>
      <c r="AJ325" s="473">
        <f t="shared" si="989"/>
        <v>2202.19</v>
      </c>
      <c r="AK325" s="473">
        <f t="shared" si="989"/>
        <v>0</v>
      </c>
      <c r="AL325" s="474">
        <f t="shared" si="989"/>
        <v>0</v>
      </c>
      <c r="AM325" s="475">
        <f t="shared" si="908"/>
        <v>0</v>
      </c>
      <c r="AN325" s="476">
        <f t="shared" si="987"/>
        <v>2202.19</v>
      </c>
      <c r="AO325" s="895">
        <f t="shared" si="909"/>
        <v>0</v>
      </c>
      <c r="AP325" s="896">
        <f>SUM(AP323:AP324)</f>
        <v>2202.19</v>
      </c>
      <c r="AQ325" s="168" t="str">
        <f t="shared" si="944"/>
        <v>OK</v>
      </c>
      <c r="AR325" s="168" t="str">
        <f t="shared" si="945"/>
        <v>OK</v>
      </c>
      <c r="AS325" s="231">
        <f t="shared" si="929"/>
        <v>315</v>
      </c>
      <c r="AT325" s="498" t="str">
        <f t="shared" si="854"/>
        <v>TOTAL SORANDA</v>
      </c>
      <c r="AU325" s="499"/>
      <c r="AV325" s="499"/>
      <c r="AW325" s="520"/>
      <c r="AX325" s="521"/>
      <c r="AY325" s="522"/>
      <c r="AZ325" s="310"/>
      <c r="BA325" s="377"/>
      <c r="BB325" s="524">
        <f t="shared" si="930"/>
        <v>0</v>
      </c>
      <c r="BC325" s="525">
        <f t="shared" si="931"/>
        <v>0</v>
      </c>
    </row>
    <row r="326" spans="1:55" s="5" customFormat="1" ht="12.75">
      <c r="A326" s="41">
        <f t="shared" si="799"/>
        <v>316</v>
      </c>
      <c r="B326" s="63" t="str">
        <f t="shared" si="968"/>
        <v>SPRIAFARM</v>
      </c>
      <c r="C326" s="48" t="s">
        <v>429</v>
      </c>
      <c r="D326" s="48">
        <v>292</v>
      </c>
      <c r="E326" s="49">
        <v>42643</v>
      </c>
      <c r="F326" s="50"/>
      <c r="G326" s="51">
        <v>165.63</v>
      </c>
      <c r="H326" s="50"/>
      <c r="I326" s="128"/>
      <c r="J326" s="128"/>
      <c r="K326" s="128"/>
      <c r="L326" s="128"/>
      <c r="M326" s="128"/>
      <c r="N326" s="129"/>
      <c r="O326" s="63" t="str">
        <f t="shared" si="972"/>
        <v>SPRIAFARM</v>
      </c>
      <c r="P326" s="146">
        <f t="shared" si="973"/>
        <v>165.63</v>
      </c>
      <c r="Q326" s="161"/>
      <c r="R326" s="162">
        <f t="shared" si="974"/>
        <v>0</v>
      </c>
      <c r="S326" s="163"/>
      <c r="T326" s="164">
        <f t="shared" si="975"/>
        <v>165.63</v>
      </c>
      <c r="U326" s="165"/>
      <c r="V326" s="173"/>
      <c r="W326" s="167">
        <f t="shared" si="976"/>
        <v>165.63</v>
      </c>
      <c r="X326" s="168" t="str">
        <f t="shared" si="936"/>
        <v>OK</v>
      </c>
      <c r="Y326" s="224">
        <f t="shared" si="977"/>
        <v>165.63</v>
      </c>
      <c r="AA326" s="231"/>
      <c r="AB326" s="226" t="s">
        <v>430</v>
      </c>
      <c r="AC326" s="795"/>
      <c r="AD326" s="796"/>
      <c r="AE326" s="797"/>
      <c r="AF326" s="662"/>
      <c r="AG326" s="294">
        <f t="shared" si="978"/>
        <v>292</v>
      </c>
      <c r="AH326" s="295">
        <f t="shared" si="979"/>
        <v>42643</v>
      </c>
      <c r="AI326" s="296">
        <f t="shared" si="980"/>
        <v>165.63</v>
      </c>
      <c r="AJ326" s="297">
        <f t="shared" si="981"/>
        <v>165.63</v>
      </c>
      <c r="AK326" s="298">
        <f t="shared" si="982"/>
        <v>0</v>
      </c>
      <c r="AL326" s="299">
        <f t="shared" si="983"/>
        <v>0</v>
      </c>
      <c r="AM326" s="300">
        <f t="shared" si="908"/>
        <v>0</v>
      </c>
      <c r="AN326" s="301">
        <f>T326:T327</f>
        <v>165.63</v>
      </c>
      <c r="AO326" s="338">
        <f t="shared" si="909"/>
        <v>0</v>
      </c>
      <c r="AP326" s="339">
        <f t="shared" si="984"/>
        <v>165.63</v>
      </c>
      <c r="AQ326" s="168" t="str">
        <f t="shared" si="944"/>
        <v>OK</v>
      </c>
      <c r="AR326" s="168" t="str">
        <f t="shared" si="945"/>
        <v>OK</v>
      </c>
      <c r="AS326" s="231">
        <f t="shared" si="929"/>
        <v>316</v>
      </c>
      <c r="AT326" s="500" t="str">
        <f t="shared" si="854"/>
        <v>SPRIAFARM</v>
      </c>
      <c r="AU326" s="897"/>
      <c r="AV326" s="897"/>
      <c r="AW326" s="909"/>
      <c r="AX326" s="910"/>
      <c r="AY326" s="528"/>
      <c r="AZ326" s="294">
        <f t="shared" si="985"/>
        <v>292</v>
      </c>
      <c r="BA326" s="529">
        <f t="shared" si="986"/>
        <v>42643</v>
      </c>
      <c r="BB326" s="530">
        <f t="shared" si="930"/>
        <v>0</v>
      </c>
      <c r="BC326" s="531">
        <f t="shared" si="931"/>
        <v>0</v>
      </c>
    </row>
    <row r="327" spans="1:55" s="5" customFormat="1" ht="12.75">
      <c r="A327" s="41">
        <f t="shared" si="799"/>
        <v>317</v>
      </c>
      <c r="B327" s="63" t="str">
        <f t="shared" si="968"/>
        <v>SPRIAFARM</v>
      </c>
      <c r="C327" s="48"/>
      <c r="D327" s="64"/>
      <c r="E327" s="65"/>
      <c r="F327" s="50"/>
      <c r="G327" s="50"/>
      <c r="H327" s="50"/>
      <c r="I327" s="128"/>
      <c r="J327" s="128"/>
      <c r="K327" s="128"/>
      <c r="L327" s="128"/>
      <c r="M327" s="128"/>
      <c r="N327" s="129"/>
      <c r="O327" s="63" t="str">
        <f t="shared" si="972"/>
        <v>SPRIAFARM</v>
      </c>
      <c r="P327" s="122">
        <f t="shared" si="973"/>
        <v>0</v>
      </c>
      <c r="Q327" s="161"/>
      <c r="R327" s="162">
        <f t="shared" si="974"/>
        <v>0</v>
      </c>
      <c r="S327" s="163"/>
      <c r="T327" s="164">
        <f t="shared" si="975"/>
        <v>0</v>
      </c>
      <c r="U327" s="165"/>
      <c r="V327" s="173"/>
      <c r="W327" s="167">
        <f t="shared" si="976"/>
        <v>0</v>
      </c>
      <c r="X327" s="168" t="str">
        <f t="shared" si="936"/>
        <v>OK</v>
      </c>
      <c r="Y327" s="224">
        <f t="shared" si="977"/>
        <v>0</v>
      </c>
      <c r="AA327" s="231"/>
      <c r="AB327" s="232" t="s">
        <v>430</v>
      </c>
      <c r="AC327" s="262"/>
      <c r="AD327" s="798"/>
      <c r="AE327" s="799"/>
      <c r="AF327" s="270"/>
      <c r="AG327" s="302">
        <f t="shared" si="978"/>
        <v>0</v>
      </c>
      <c r="AH327" s="303" t="str">
        <f t="shared" si="979"/>
        <v>0</v>
      </c>
      <c r="AI327" s="304">
        <f t="shared" si="980"/>
        <v>0</v>
      </c>
      <c r="AJ327" s="305">
        <f t="shared" si="981"/>
        <v>0</v>
      </c>
      <c r="AK327" s="306">
        <f t="shared" si="982"/>
        <v>0</v>
      </c>
      <c r="AL327" s="307">
        <f t="shared" si="983"/>
        <v>0</v>
      </c>
      <c r="AM327" s="308">
        <f t="shared" si="908"/>
        <v>0</v>
      </c>
      <c r="AN327" s="309">
        <f t="shared" si="987"/>
        <v>0</v>
      </c>
      <c r="AO327" s="338">
        <f t="shared" si="909"/>
        <v>0</v>
      </c>
      <c r="AP327" s="339">
        <f t="shared" si="984"/>
        <v>0</v>
      </c>
      <c r="AQ327" s="168" t="str">
        <f t="shared" si="944"/>
        <v>OK</v>
      </c>
      <c r="AR327" s="168" t="str">
        <f t="shared" si="945"/>
        <v>OK</v>
      </c>
      <c r="AS327" s="231">
        <f t="shared" si="929"/>
        <v>317</v>
      </c>
      <c r="AT327" s="336" t="str">
        <f t="shared" si="854"/>
        <v>SPRIAFARM</v>
      </c>
      <c r="AU327" s="351"/>
      <c r="AV327" s="351"/>
      <c r="AW327" s="911"/>
      <c r="AX327" s="912"/>
      <c r="AY327" s="395"/>
      <c r="AZ327" s="302">
        <f t="shared" si="985"/>
        <v>0</v>
      </c>
      <c r="BA327" s="371" t="str">
        <f t="shared" si="986"/>
        <v>0</v>
      </c>
      <c r="BB327" s="372">
        <f t="shared" si="930"/>
        <v>0</v>
      </c>
      <c r="BC327" s="373">
        <f t="shared" si="931"/>
        <v>0</v>
      </c>
    </row>
    <row r="328" spans="1:55" s="6" customFormat="1" ht="13.5">
      <c r="A328" s="41">
        <f t="shared" si="799"/>
        <v>318</v>
      </c>
      <c r="B328" s="83" t="str">
        <f t="shared" si="968"/>
        <v>TOTAL SPRIA FARM</v>
      </c>
      <c r="C328" s="84"/>
      <c r="D328" s="85"/>
      <c r="E328" s="86"/>
      <c r="F328" s="87">
        <f aca="true" t="shared" si="990" ref="F328:U328">SUM(F326:F327)</f>
        <v>0</v>
      </c>
      <c r="G328" s="87">
        <f t="shared" si="990"/>
        <v>165.63</v>
      </c>
      <c r="H328" s="87">
        <f t="shared" si="990"/>
        <v>0</v>
      </c>
      <c r="I328" s="135">
        <f t="shared" si="990"/>
        <v>0</v>
      </c>
      <c r="J328" s="135">
        <f t="shared" si="990"/>
        <v>0</v>
      </c>
      <c r="K328" s="135">
        <f t="shared" si="990"/>
        <v>0</v>
      </c>
      <c r="L328" s="135">
        <f t="shared" si="990"/>
        <v>0</v>
      </c>
      <c r="M328" s="135">
        <f t="shared" si="990"/>
        <v>0</v>
      </c>
      <c r="N328" s="136">
        <f t="shared" si="990"/>
        <v>0</v>
      </c>
      <c r="O328" s="83" t="str">
        <f t="shared" si="972"/>
        <v>TOTAL SPRIA FARM</v>
      </c>
      <c r="P328" s="125">
        <f t="shared" si="990"/>
        <v>165.63</v>
      </c>
      <c r="Q328" s="149">
        <f t="shared" si="990"/>
        <v>0</v>
      </c>
      <c r="R328" s="149">
        <f t="shared" si="990"/>
        <v>0</v>
      </c>
      <c r="S328" s="149">
        <f t="shared" si="990"/>
        <v>0</v>
      </c>
      <c r="T328" s="169">
        <f t="shared" si="990"/>
        <v>165.63</v>
      </c>
      <c r="U328" s="170">
        <f t="shared" si="990"/>
        <v>0</v>
      </c>
      <c r="V328" s="171"/>
      <c r="W328" s="172">
        <f>SUM(W326:W327)</f>
        <v>165.63</v>
      </c>
      <c r="X328" s="168" t="str">
        <f t="shared" si="936"/>
        <v>OK</v>
      </c>
      <c r="Y328" s="224">
        <f t="shared" si="977"/>
        <v>165.63</v>
      </c>
      <c r="AA328" s="231"/>
      <c r="AB328" s="237" t="s">
        <v>431</v>
      </c>
      <c r="AC328" s="238"/>
      <c r="AD328" s="239"/>
      <c r="AE328" s="240"/>
      <c r="AF328" s="241"/>
      <c r="AG328" s="310"/>
      <c r="AH328" s="311"/>
      <c r="AI328" s="312">
        <f aca="true" t="shared" si="991" ref="AI328:AL328">SUM(AI326:AI327)</f>
        <v>165.63</v>
      </c>
      <c r="AJ328" s="312">
        <f t="shared" si="991"/>
        <v>165.63</v>
      </c>
      <c r="AK328" s="312">
        <f t="shared" si="991"/>
        <v>0</v>
      </c>
      <c r="AL328" s="312">
        <f t="shared" si="991"/>
        <v>0</v>
      </c>
      <c r="AM328" s="853">
        <f t="shared" si="908"/>
        <v>0</v>
      </c>
      <c r="AN328" s="315">
        <f t="shared" si="987"/>
        <v>165.63</v>
      </c>
      <c r="AO328" s="512">
        <f t="shared" si="909"/>
        <v>0</v>
      </c>
      <c r="AP328" s="347">
        <f>SUM(AP326:AP327)</f>
        <v>165.63</v>
      </c>
      <c r="AQ328" s="168" t="str">
        <f t="shared" si="944"/>
        <v>OK</v>
      </c>
      <c r="AR328" s="168" t="str">
        <f t="shared" si="945"/>
        <v>OK</v>
      </c>
      <c r="AS328" s="231">
        <f t="shared" si="929"/>
        <v>318</v>
      </c>
      <c r="AT328" s="342" t="str">
        <f t="shared" si="854"/>
        <v>TOTAL SPRIA FARM</v>
      </c>
      <c r="AU328" s="343"/>
      <c r="AV328" s="343"/>
      <c r="AW328" s="374"/>
      <c r="AX328" s="375"/>
      <c r="AY328" s="376"/>
      <c r="AZ328" s="310"/>
      <c r="BA328" s="377"/>
      <c r="BB328" s="386">
        <f t="shared" si="930"/>
        <v>0</v>
      </c>
      <c r="BC328" s="387">
        <f t="shared" si="931"/>
        <v>0</v>
      </c>
    </row>
    <row r="329" spans="1:55" s="5" customFormat="1" ht="12.75">
      <c r="A329" s="41">
        <f t="shared" si="799"/>
        <v>319</v>
      </c>
      <c r="B329" s="63" t="str">
        <f t="shared" si="968"/>
        <v>TEDANA SIGHET</v>
      </c>
      <c r="C329" s="713" t="s">
        <v>432</v>
      </c>
      <c r="D329" s="713">
        <v>417</v>
      </c>
      <c r="E329" s="714">
        <v>42643</v>
      </c>
      <c r="F329" s="715">
        <v>675.64</v>
      </c>
      <c r="G329" s="410">
        <v>2481.04</v>
      </c>
      <c r="H329" s="716"/>
      <c r="I329" s="716">
        <v>4473.18</v>
      </c>
      <c r="J329" s="716"/>
      <c r="K329" s="716"/>
      <c r="L329" s="716"/>
      <c r="M329" s="716"/>
      <c r="N329" s="716">
        <v>6841.27</v>
      </c>
      <c r="O329" s="63" t="str">
        <f t="shared" si="972"/>
        <v>TEDANA SIGHET</v>
      </c>
      <c r="P329" s="146">
        <f aca="true" t="shared" si="992" ref="P329:P333">SUM(F329:N329)</f>
        <v>14471.130000000001</v>
      </c>
      <c r="Q329" s="161"/>
      <c r="R329" s="162">
        <f aca="true" t="shared" si="993" ref="R329:R333">IF(P329-Q329-S329&gt;Y329,P329-Q329-S329-Y329,0)</f>
        <v>0</v>
      </c>
      <c r="S329" s="163"/>
      <c r="T329" s="164">
        <f aca="true" t="shared" si="994" ref="T329:T333">W329-U329</f>
        <v>14471.130000000001</v>
      </c>
      <c r="U329" s="165"/>
      <c r="V329" s="173"/>
      <c r="W329" s="167">
        <f aca="true" t="shared" si="995" ref="W329:W333">P329-Q329-R329-S329</f>
        <v>14471.130000000001</v>
      </c>
      <c r="X329" s="168" t="str">
        <f t="shared" si="936"/>
        <v>OK</v>
      </c>
      <c r="Y329" s="224">
        <f t="shared" si="977"/>
        <v>14471.130000000001</v>
      </c>
      <c r="AA329" s="231"/>
      <c r="AB329" s="247" t="s">
        <v>433</v>
      </c>
      <c r="AC329" s="233"/>
      <c r="AD329" s="234"/>
      <c r="AE329" s="235"/>
      <c r="AF329" s="270"/>
      <c r="AG329" s="302">
        <f aca="true" t="shared" si="996" ref="AG329:AG333">D329</f>
        <v>417</v>
      </c>
      <c r="AH329" s="303">
        <f aca="true" t="shared" si="997" ref="AH329:AH333">IF(E329=0,"0",E329)</f>
        <v>42643</v>
      </c>
      <c r="AI329" s="304">
        <f aca="true" t="shared" si="998" ref="AI329:AI333">P329</f>
        <v>14471.130000000001</v>
      </c>
      <c r="AJ329" s="305">
        <f aca="true" t="shared" si="999" ref="AJ329:AJ333">AI329-AK329</f>
        <v>14471.130000000001</v>
      </c>
      <c r="AK329" s="306">
        <f aca="true" t="shared" si="1000" ref="AK329:AK333">S329</f>
        <v>0</v>
      </c>
      <c r="AL329" s="307">
        <f aca="true" t="shared" si="1001" ref="AL329:AL333">Q329+R329</f>
        <v>0</v>
      </c>
      <c r="AM329" s="308">
        <f t="shared" si="908"/>
        <v>0</v>
      </c>
      <c r="AN329" s="309">
        <f t="shared" si="987"/>
        <v>14471.130000000001</v>
      </c>
      <c r="AO329" s="338">
        <f t="shared" si="909"/>
        <v>0</v>
      </c>
      <c r="AP329" s="339">
        <f aca="true" t="shared" si="1002" ref="AP329:AP333">AJ329-AL329</f>
        <v>14471.130000000001</v>
      </c>
      <c r="AQ329" s="168" t="str">
        <f t="shared" si="944"/>
        <v>OK</v>
      </c>
      <c r="AR329" s="168" t="str">
        <f t="shared" si="945"/>
        <v>OK</v>
      </c>
      <c r="AS329" s="231">
        <f t="shared" si="929"/>
        <v>319</v>
      </c>
      <c r="AT329" s="336" t="str">
        <f t="shared" si="854"/>
        <v>TEDANA SIGHET</v>
      </c>
      <c r="AU329" s="337"/>
      <c r="AV329" s="337"/>
      <c r="AW329" s="368"/>
      <c r="AX329" s="369"/>
      <c r="AY329" s="395"/>
      <c r="AZ329" s="294">
        <f aca="true" t="shared" si="1003" ref="AZ329:AZ333">D329</f>
        <v>417</v>
      </c>
      <c r="BA329" s="529">
        <f aca="true" t="shared" si="1004" ref="BA329:BA333">IF(E329=0,"0",E329)</f>
        <v>42643</v>
      </c>
      <c r="BB329" s="530">
        <f t="shared" si="930"/>
        <v>0</v>
      </c>
      <c r="BC329" s="531">
        <f t="shared" si="931"/>
        <v>0</v>
      </c>
    </row>
    <row r="330" spans="1:55" s="5" customFormat="1" ht="12.75">
      <c r="A330" s="41">
        <f t="shared" si="799"/>
        <v>320</v>
      </c>
      <c r="B330" s="63" t="str">
        <f t="shared" si="968"/>
        <v>TEDANA GIULESTI</v>
      </c>
      <c r="C330" s="48" t="s">
        <v>434</v>
      </c>
      <c r="D330" s="48">
        <v>127</v>
      </c>
      <c r="E330" s="49">
        <v>42643</v>
      </c>
      <c r="F330" s="50">
        <v>160.02</v>
      </c>
      <c r="G330" s="51">
        <v>763.96</v>
      </c>
      <c r="H330" s="52"/>
      <c r="I330" s="52"/>
      <c r="J330" s="52"/>
      <c r="K330" s="52"/>
      <c r="L330" s="52"/>
      <c r="M330" s="52"/>
      <c r="N330" s="52"/>
      <c r="O330" s="63" t="str">
        <f t="shared" si="972"/>
        <v>TEDANA GIULESTI</v>
      </c>
      <c r="P330" s="122">
        <f t="shared" si="992"/>
        <v>923.98</v>
      </c>
      <c r="Q330" s="161"/>
      <c r="R330" s="162">
        <f t="shared" si="993"/>
        <v>0</v>
      </c>
      <c r="S330" s="163"/>
      <c r="T330" s="164">
        <f t="shared" si="994"/>
        <v>923.98</v>
      </c>
      <c r="U330" s="165"/>
      <c r="V330" s="173"/>
      <c r="W330" s="167">
        <f t="shared" si="995"/>
        <v>923.98</v>
      </c>
      <c r="X330" s="168" t="str">
        <f t="shared" si="936"/>
        <v>OK</v>
      </c>
      <c r="Y330" s="224">
        <f t="shared" si="977"/>
        <v>923.98</v>
      </c>
      <c r="AA330" s="231"/>
      <c r="AB330" s="247" t="s">
        <v>435</v>
      </c>
      <c r="AC330" s="233"/>
      <c r="AD330" s="234"/>
      <c r="AE330" s="235"/>
      <c r="AF330" s="270"/>
      <c r="AG330" s="302">
        <f t="shared" si="996"/>
        <v>127</v>
      </c>
      <c r="AH330" s="303">
        <f t="shared" si="997"/>
        <v>42643</v>
      </c>
      <c r="AI330" s="304">
        <f t="shared" si="998"/>
        <v>923.98</v>
      </c>
      <c r="AJ330" s="305">
        <f t="shared" si="999"/>
        <v>923.98</v>
      </c>
      <c r="AK330" s="306">
        <f t="shared" si="1000"/>
        <v>0</v>
      </c>
      <c r="AL330" s="307">
        <f t="shared" si="1001"/>
        <v>0</v>
      </c>
      <c r="AM330" s="308">
        <f t="shared" si="908"/>
        <v>0</v>
      </c>
      <c r="AN330" s="309">
        <f t="shared" si="987"/>
        <v>923.98</v>
      </c>
      <c r="AO330" s="338">
        <f t="shared" si="909"/>
        <v>0</v>
      </c>
      <c r="AP330" s="339">
        <f t="shared" si="1002"/>
        <v>923.98</v>
      </c>
      <c r="AQ330" s="168" t="str">
        <f t="shared" si="944"/>
        <v>OK</v>
      </c>
      <c r="AR330" s="168" t="str">
        <f t="shared" si="945"/>
        <v>OK</v>
      </c>
      <c r="AS330" s="231">
        <f t="shared" si="929"/>
        <v>320</v>
      </c>
      <c r="AT330" s="336" t="str">
        <f t="shared" si="854"/>
        <v>TEDANA GIULESTI</v>
      </c>
      <c r="AU330" s="337"/>
      <c r="AV330" s="337"/>
      <c r="AW330" s="368"/>
      <c r="AX330" s="369"/>
      <c r="AY330" s="395"/>
      <c r="AZ330" s="302">
        <f t="shared" si="1003"/>
        <v>127</v>
      </c>
      <c r="BA330" s="371">
        <f t="shared" si="1004"/>
        <v>42643</v>
      </c>
      <c r="BB330" s="372">
        <f t="shared" si="930"/>
        <v>0</v>
      </c>
      <c r="BC330" s="373">
        <f t="shared" si="931"/>
        <v>0</v>
      </c>
    </row>
    <row r="331" spans="1:55" s="6" customFormat="1" ht="13.5">
      <c r="A331" s="41">
        <f t="shared" si="799"/>
        <v>321</v>
      </c>
      <c r="B331" s="66" t="str">
        <f t="shared" si="968"/>
        <v>TOTAL TEDANA</v>
      </c>
      <c r="C331" s="67"/>
      <c r="D331" s="68"/>
      <c r="E331" s="69"/>
      <c r="F331" s="70">
        <f aca="true" t="shared" si="1005" ref="F331:U331">SUM(F329:F330)</f>
        <v>835.66</v>
      </c>
      <c r="G331" s="70">
        <f t="shared" si="1005"/>
        <v>3245</v>
      </c>
      <c r="H331" s="70">
        <f t="shared" si="1005"/>
        <v>0</v>
      </c>
      <c r="I331" s="130">
        <f t="shared" si="1005"/>
        <v>4473.18</v>
      </c>
      <c r="J331" s="130">
        <f t="shared" si="1005"/>
        <v>0</v>
      </c>
      <c r="K331" s="130">
        <f t="shared" si="1005"/>
        <v>0</v>
      </c>
      <c r="L331" s="130">
        <f t="shared" si="1005"/>
        <v>0</v>
      </c>
      <c r="M331" s="130">
        <f t="shared" si="1005"/>
        <v>0</v>
      </c>
      <c r="N331" s="131">
        <f t="shared" si="1005"/>
        <v>6841.27</v>
      </c>
      <c r="O331" s="83" t="str">
        <f t="shared" si="972"/>
        <v>TOTAL TEDANA</v>
      </c>
      <c r="P331" s="125">
        <f t="shared" si="1005"/>
        <v>15395.11</v>
      </c>
      <c r="Q331" s="149">
        <f t="shared" si="1005"/>
        <v>0</v>
      </c>
      <c r="R331" s="149">
        <f t="shared" si="1005"/>
        <v>0</v>
      </c>
      <c r="S331" s="149">
        <f t="shared" si="1005"/>
        <v>0</v>
      </c>
      <c r="T331" s="169">
        <f t="shared" si="1005"/>
        <v>15395.11</v>
      </c>
      <c r="U331" s="170">
        <f t="shared" si="1005"/>
        <v>0</v>
      </c>
      <c r="V331" s="171"/>
      <c r="W331" s="172">
        <f>SUM(W329:W330)</f>
        <v>15395.11</v>
      </c>
      <c r="X331" s="168" t="str">
        <f t="shared" si="936"/>
        <v>OK</v>
      </c>
      <c r="Y331" s="224">
        <f t="shared" si="977"/>
        <v>15395.11</v>
      </c>
      <c r="AA331" s="231"/>
      <c r="AB331" s="248" t="s">
        <v>436</v>
      </c>
      <c r="AC331" s="249"/>
      <c r="AD331" s="250"/>
      <c r="AE331" s="251"/>
      <c r="AF331" s="252"/>
      <c r="AG331" s="316"/>
      <c r="AH331" s="317"/>
      <c r="AI331" s="318">
        <f aca="true" t="shared" si="1006" ref="AI331:AL331">SUM(AI329:AI330)</f>
        <v>15395.11</v>
      </c>
      <c r="AJ331" s="318">
        <f t="shared" si="1006"/>
        <v>15395.11</v>
      </c>
      <c r="AK331" s="318">
        <f t="shared" si="1006"/>
        <v>0</v>
      </c>
      <c r="AL331" s="319">
        <f t="shared" si="1006"/>
        <v>0</v>
      </c>
      <c r="AM331" s="320">
        <f t="shared" si="908"/>
        <v>0</v>
      </c>
      <c r="AN331" s="321">
        <f t="shared" si="987"/>
        <v>15395.11</v>
      </c>
      <c r="AO331" s="346">
        <f t="shared" si="909"/>
        <v>0</v>
      </c>
      <c r="AP331" s="347">
        <f>SUM(AP329:AP330)</f>
        <v>15395.11</v>
      </c>
      <c r="AQ331" s="168" t="str">
        <f t="shared" si="944"/>
        <v>OK</v>
      </c>
      <c r="AR331" s="168" t="str">
        <f t="shared" si="945"/>
        <v>OK</v>
      </c>
      <c r="AS331" s="231">
        <f t="shared" si="929"/>
        <v>321</v>
      </c>
      <c r="AT331" s="348" t="str">
        <f t="shared" si="854"/>
        <v>TOTAL TEDANA</v>
      </c>
      <c r="AU331" s="352"/>
      <c r="AV331" s="352"/>
      <c r="AW331" s="391"/>
      <c r="AX331" s="392"/>
      <c r="AY331" s="385"/>
      <c r="AZ331" s="310"/>
      <c r="BA331" s="377"/>
      <c r="BB331" s="386">
        <f t="shared" si="930"/>
        <v>0</v>
      </c>
      <c r="BC331" s="387">
        <f t="shared" si="931"/>
        <v>0</v>
      </c>
    </row>
    <row r="332" spans="1:55" s="5" customFormat="1" ht="12.75">
      <c r="A332" s="41">
        <f t="shared" si="799"/>
        <v>322</v>
      </c>
      <c r="B332" s="88" t="str">
        <f t="shared" si="968"/>
        <v>TG LIVIA FARM MOISEI</v>
      </c>
      <c r="C332" s="717"/>
      <c r="D332" s="72"/>
      <c r="E332" s="73"/>
      <c r="F332" s="40"/>
      <c r="G332" s="40"/>
      <c r="H332" s="40"/>
      <c r="I332" s="421"/>
      <c r="J332" s="421"/>
      <c r="K332" s="421"/>
      <c r="L332" s="421"/>
      <c r="M332" s="421"/>
      <c r="N332" s="762"/>
      <c r="O332" s="63" t="str">
        <f t="shared" si="972"/>
        <v>TG LIVIA FARM MOISEI</v>
      </c>
      <c r="P332" s="146">
        <f t="shared" si="992"/>
        <v>0</v>
      </c>
      <c r="Q332" s="161"/>
      <c r="R332" s="162">
        <f t="shared" si="993"/>
        <v>0</v>
      </c>
      <c r="S332" s="163"/>
      <c r="T332" s="164">
        <f t="shared" si="994"/>
        <v>0</v>
      </c>
      <c r="U332" s="165"/>
      <c r="V332" s="173"/>
      <c r="W332" s="167">
        <f t="shared" si="995"/>
        <v>0</v>
      </c>
      <c r="X332" s="168" t="str">
        <f t="shared" si="936"/>
        <v>OK</v>
      </c>
      <c r="Y332" s="224">
        <f t="shared" si="977"/>
        <v>0</v>
      </c>
      <c r="AA332" s="231"/>
      <c r="AB332" s="247" t="s">
        <v>437</v>
      </c>
      <c r="AC332" s="233"/>
      <c r="AD332" s="268"/>
      <c r="AE332" s="269"/>
      <c r="AF332" s="270"/>
      <c r="AG332" s="302">
        <f t="shared" si="996"/>
        <v>0</v>
      </c>
      <c r="AH332" s="303" t="str">
        <f t="shared" si="997"/>
        <v>0</v>
      </c>
      <c r="AI332" s="304">
        <f t="shared" si="998"/>
        <v>0</v>
      </c>
      <c r="AJ332" s="305">
        <f t="shared" si="999"/>
        <v>0</v>
      </c>
      <c r="AK332" s="306">
        <f t="shared" si="1000"/>
        <v>0</v>
      </c>
      <c r="AL332" s="307">
        <f t="shared" si="1001"/>
        <v>0</v>
      </c>
      <c r="AM332" s="308">
        <f t="shared" si="908"/>
        <v>0</v>
      </c>
      <c r="AN332" s="309">
        <f>T332:T333</f>
        <v>0</v>
      </c>
      <c r="AO332" s="338">
        <f t="shared" si="909"/>
        <v>0</v>
      </c>
      <c r="AP332" s="339">
        <f t="shared" si="1002"/>
        <v>0</v>
      </c>
      <c r="AQ332" s="168" t="str">
        <f t="shared" si="944"/>
        <v>OK</v>
      </c>
      <c r="AR332" s="168" t="str">
        <f t="shared" si="945"/>
        <v>OK</v>
      </c>
      <c r="AS332" s="231">
        <f t="shared" si="929"/>
        <v>322</v>
      </c>
      <c r="AT332" s="336" t="str">
        <f t="shared" si="854"/>
        <v>TG LIVIA FARM MOISEI</v>
      </c>
      <c r="AU332" s="337"/>
      <c r="AV332" s="337"/>
      <c r="AW332" s="393"/>
      <c r="AX332" s="394"/>
      <c r="AY332" s="395"/>
      <c r="AZ332" s="294">
        <f t="shared" si="1003"/>
        <v>0</v>
      </c>
      <c r="BA332" s="529" t="str">
        <f t="shared" si="1004"/>
        <v>0</v>
      </c>
      <c r="BB332" s="530">
        <f t="shared" si="930"/>
        <v>0</v>
      </c>
      <c r="BC332" s="531">
        <f t="shared" si="931"/>
        <v>0</v>
      </c>
    </row>
    <row r="333" spans="1:55" s="5" customFormat="1" ht="12.75">
      <c r="A333" s="41">
        <f t="shared" si="799"/>
        <v>323</v>
      </c>
      <c r="B333" s="63" t="str">
        <f t="shared" si="968"/>
        <v>TG LIVIA FARM SACEL</v>
      </c>
      <c r="C333" s="48" t="s">
        <v>438</v>
      </c>
      <c r="D333" s="48">
        <v>466</v>
      </c>
      <c r="E333" s="49">
        <v>42643</v>
      </c>
      <c r="F333" s="50"/>
      <c r="G333" s="51">
        <v>1957.6</v>
      </c>
      <c r="H333" s="75"/>
      <c r="I333" s="52"/>
      <c r="J333" s="52"/>
      <c r="K333" s="52"/>
      <c r="L333" s="52"/>
      <c r="M333" s="52"/>
      <c r="N333" s="140"/>
      <c r="O333" s="63" t="str">
        <f t="shared" si="972"/>
        <v>TG LIVIA FARM SACEL</v>
      </c>
      <c r="P333" s="122">
        <f t="shared" si="992"/>
        <v>1957.6</v>
      </c>
      <c r="Q333" s="161"/>
      <c r="R333" s="162">
        <f t="shared" si="993"/>
        <v>0</v>
      </c>
      <c r="S333" s="163"/>
      <c r="T333" s="164">
        <f t="shared" si="994"/>
        <v>1957.6</v>
      </c>
      <c r="U333" s="165"/>
      <c r="V333" s="173"/>
      <c r="W333" s="167">
        <f t="shared" si="995"/>
        <v>1957.6</v>
      </c>
      <c r="X333" s="168" t="str">
        <f t="shared" si="936"/>
        <v>OK</v>
      </c>
      <c r="Y333" s="224">
        <f t="shared" si="977"/>
        <v>1957.6</v>
      </c>
      <c r="AA333" s="231"/>
      <c r="AB333" s="247" t="s">
        <v>439</v>
      </c>
      <c r="AC333" s="233"/>
      <c r="AD333" s="268"/>
      <c r="AE333" s="269"/>
      <c r="AF333" s="270"/>
      <c r="AG333" s="302">
        <f t="shared" si="996"/>
        <v>466</v>
      </c>
      <c r="AH333" s="303">
        <f t="shared" si="997"/>
        <v>42643</v>
      </c>
      <c r="AI333" s="304">
        <f t="shared" si="998"/>
        <v>1957.6</v>
      </c>
      <c r="AJ333" s="305">
        <f t="shared" si="999"/>
        <v>1957.6</v>
      </c>
      <c r="AK333" s="306">
        <f t="shared" si="1000"/>
        <v>0</v>
      </c>
      <c r="AL333" s="307">
        <f t="shared" si="1001"/>
        <v>0</v>
      </c>
      <c r="AM333" s="308">
        <f t="shared" si="908"/>
        <v>0</v>
      </c>
      <c r="AN333" s="309">
        <f aca="true" t="shared" si="1007" ref="AN333:AN337">T333:T333</f>
        <v>1957.6</v>
      </c>
      <c r="AO333" s="338">
        <f t="shared" si="909"/>
        <v>0</v>
      </c>
      <c r="AP333" s="339">
        <f t="shared" si="1002"/>
        <v>1957.6</v>
      </c>
      <c r="AQ333" s="168" t="str">
        <f t="shared" si="944"/>
        <v>OK</v>
      </c>
      <c r="AR333" s="168" t="str">
        <f t="shared" si="945"/>
        <v>OK</v>
      </c>
      <c r="AS333" s="231">
        <f t="shared" si="929"/>
        <v>323</v>
      </c>
      <c r="AT333" s="336" t="str">
        <f t="shared" si="854"/>
        <v>TG LIVIA FARM SACEL</v>
      </c>
      <c r="AU333" s="337"/>
      <c r="AV333" s="337"/>
      <c r="AW333" s="393"/>
      <c r="AX333" s="394"/>
      <c r="AY333" s="395"/>
      <c r="AZ333" s="302">
        <f t="shared" si="1003"/>
        <v>466</v>
      </c>
      <c r="BA333" s="371">
        <f t="shared" si="1004"/>
        <v>42643</v>
      </c>
      <c r="BB333" s="372">
        <f t="shared" si="930"/>
        <v>0</v>
      </c>
      <c r="BC333" s="373">
        <f t="shared" si="931"/>
        <v>0</v>
      </c>
    </row>
    <row r="334" spans="1:55" s="6" customFormat="1" ht="13.5">
      <c r="A334" s="41">
        <f aca="true" t="shared" si="1008" ref="A334:A361">A333+1</f>
        <v>324</v>
      </c>
      <c r="B334" s="53" t="str">
        <f t="shared" si="968"/>
        <v>TOTALTG LIVIA FARM</v>
      </c>
      <c r="C334" s="398"/>
      <c r="D334" s="55"/>
      <c r="E334" s="56"/>
      <c r="F334" s="100">
        <f aca="true" t="shared" si="1009" ref="F334:U334">SUM(F332:F333)</f>
        <v>0</v>
      </c>
      <c r="G334" s="100">
        <f t="shared" si="1009"/>
        <v>1957.6</v>
      </c>
      <c r="H334" s="100">
        <f t="shared" si="1009"/>
        <v>0</v>
      </c>
      <c r="I334" s="147">
        <f t="shared" si="1009"/>
        <v>0</v>
      </c>
      <c r="J334" s="147">
        <f t="shared" si="1009"/>
        <v>0</v>
      </c>
      <c r="K334" s="147">
        <f t="shared" si="1009"/>
        <v>0</v>
      </c>
      <c r="L334" s="147">
        <f t="shared" si="1009"/>
        <v>0</v>
      </c>
      <c r="M334" s="147">
        <f t="shared" si="1009"/>
        <v>0</v>
      </c>
      <c r="N334" s="148">
        <f t="shared" si="1009"/>
        <v>0</v>
      </c>
      <c r="O334" s="66" t="str">
        <f t="shared" si="972"/>
        <v>TOTALTG LIVIA FARM</v>
      </c>
      <c r="P334" s="417">
        <f t="shared" si="1009"/>
        <v>1957.6</v>
      </c>
      <c r="Q334" s="143">
        <f t="shared" si="1009"/>
        <v>0</v>
      </c>
      <c r="R334" s="143">
        <f t="shared" si="1009"/>
        <v>0</v>
      </c>
      <c r="S334" s="143">
        <f t="shared" si="1009"/>
        <v>0</v>
      </c>
      <c r="T334" s="191">
        <f t="shared" si="1009"/>
        <v>1957.6</v>
      </c>
      <c r="U334" s="192">
        <f t="shared" si="1009"/>
        <v>0</v>
      </c>
      <c r="V334" s="193"/>
      <c r="W334" s="194">
        <f>SUM(W332:W333)</f>
        <v>1957.6</v>
      </c>
      <c r="X334" s="168" t="str">
        <f t="shared" si="936"/>
        <v>OK</v>
      </c>
      <c r="Y334" s="224">
        <f t="shared" si="977"/>
        <v>1957.6</v>
      </c>
      <c r="AA334" s="231"/>
      <c r="AB334" s="248" t="s">
        <v>440</v>
      </c>
      <c r="AC334" s="249"/>
      <c r="AD334" s="250"/>
      <c r="AE334" s="251"/>
      <c r="AF334" s="252"/>
      <c r="AG334" s="316"/>
      <c r="AH334" s="317"/>
      <c r="AI334" s="318">
        <f aca="true" t="shared" si="1010" ref="AI334:AL334">SUM(AI332:AI333)</f>
        <v>1957.6</v>
      </c>
      <c r="AJ334" s="318">
        <f t="shared" si="1010"/>
        <v>1957.6</v>
      </c>
      <c r="AK334" s="318">
        <f t="shared" si="1010"/>
        <v>0</v>
      </c>
      <c r="AL334" s="319">
        <f t="shared" si="1010"/>
        <v>0</v>
      </c>
      <c r="AM334" s="320">
        <f t="shared" si="908"/>
        <v>0</v>
      </c>
      <c r="AN334" s="321">
        <f t="shared" si="1007"/>
        <v>1957.6</v>
      </c>
      <c r="AO334" s="346">
        <f t="shared" si="909"/>
        <v>0</v>
      </c>
      <c r="AP334" s="347">
        <f>SUM(AP332:AP333)</f>
        <v>1957.6</v>
      </c>
      <c r="AQ334" s="168" t="str">
        <f t="shared" si="944"/>
        <v>OK</v>
      </c>
      <c r="AR334" s="168" t="str">
        <f t="shared" si="945"/>
        <v>OK</v>
      </c>
      <c r="AS334" s="231">
        <f t="shared" si="929"/>
        <v>324</v>
      </c>
      <c r="AT334" s="348" t="str">
        <f t="shared" si="854"/>
        <v>TOTALTG LIVIA FARM</v>
      </c>
      <c r="AU334" s="352"/>
      <c r="AV334" s="352"/>
      <c r="AW334" s="391"/>
      <c r="AX334" s="392"/>
      <c r="AY334" s="385"/>
      <c r="AZ334" s="310"/>
      <c r="BA334" s="377"/>
      <c r="BB334" s="386">
        <f t="shared" si="930"/>
        <v>0</v>
      </c>
      <c r="BC334" s="387">
        <f t="shared" si="931"/>
        <v>0</v>
      </c>
    </row>
    <row r="335" spans="1:55" s="5" customFormat="1" ht="12.75">
      <c r="A335" s="41">
        <f t="shared" si="1008"/>
        <v>325</v>
      </c>
      <c r="B335" s="91" t="str">
        <f aca="true" t="shared" si="1011" ref="B335:B352">AB335</f>
        <v>THEA FARM BM</v>
      </c>
      <c r="C335" s="43" t="s">
        <v>441</v>
      </c>
      <c r="D335" s="43">
        <v>1517</v>
      </c>
      <c r="E335" s="44">
        <v>42643</v>
      </c>
      <c r="F335" s="45"/>
      <c r="G335" s="46">
        <v>169.75</v>
      </c>
      <c r="H335" s="47">
        <v>1022.34</v>
      </c>
      <c r="I335" s="47">
        <v>629.83</v>
      </c>
      <c r="J335" s="47"/>
      <c r="K335" s="47"/>
      <c r="L335" s="47"/>
      <c r="M335" s="47"/>
      <c r="N335" s="47">
        <v>3275.46</v>
      </c>
      <c r="O335" s="88" t="str">
        <f t="shared" si="972"/>
        <v>THEA FARM BM</v>
      </c>
      <c r="P335" s="146">
        <f aca="true" t="shared" si="1012" ref="P335:P340">SUM(F335:N335)</f>
        <v>5097.38</v>
      </c>
      <c r="Q335" s="424"/>
      <c r="R335" s="176">
        <f aca="true" t="shared" si="1013" ref="R335:R340">IF(P335-Q335-S335&gt;Y335,P335-Q335-S335-Y335,0)</f>
        <v>0</v>
      </c>
      <c r="S335" s="175"/>
      <c r="T335" s="177">
        <f aca="true" t="shared" si="1014" ref="T335:T340">W335-U335</f>
        <v>5097.38</v>
      </c>
      <c r="U335" s="178"/>
      <c r="V335" s="179"/>
      <c r="W335" s="180">
        <f aca="true" t="shared" si="1015" ref="W335:W340">P335-Q335-R335-S335</f>
        <v>5097.38</v>
      </c>
      <c r="X335" s="168" t="str">
        <f t="shared" si="936"/>
        <v>OK</v>
      </c>
      <c r="Y335" s="224">
        <f t="shared" si="977"/>
        <v>5097.38</v>
      </c>
      <c r="AA335" s="231"/>
      <c r="AB335" s="247" t="s">
        <v>442</v>
      </c>
      <c r="AC335" s="233"/>
      <c r="AD335" s="234"/>
      <c r="AE335" s="235"/>
      <c r="AF335" s="270"/>
      <c r="AG335" s="302">
        <f aca="true" t="shared" si="1016" ref="AG335:AG340">D335</f>
        <v>1517</v>
      </c>
      <c r="AH335" s="303">
        <f aca="true" t="shared" si="1017" ref="AH335:AH340">IF(E335=0,"0",E335)</f>
        <v>42643</v>
      </c>
      <c r="AI335" s="304">
        <f aca="true" t="shared" si="1018" ref="AI335:AI340">P335</f>
        <v>5097.38</v>
      </c>
      <c r="AJ335" s="305">
        <f aca="true" t="shared" si="1019" ref="AJ335:AJ340">AI335-AK335</f>
        <v>5097.38</v>
      </c>
      <c r="AK335" s="306">
        <f aca="true" t="shared" si="1020" ref="AK335:AK340">S335</f>
        <v>0</v>
      </c>
      <c r="AL335" s="307">
        <f aca="true" t="shared" si="1021" ref="AL335:AL340">Q335+R335</f>
        <v>0</v>
      </c>
      <c r="AM335" s="308">
        <f t="shared" si="908"/>
        <v>0</v>
      </c>
      <c r="AN335" s="309">
        <f t="shared" si="1007"/>
        <v>5097.38</v>
      </c>
      <c r="AO335" s="338">
        <f t="shared" si="909"/>
        <v>0</v>
      </c>
      <c r="AP335" s="339">
        <f aca="true" t="shared" si="1022" ref="AP335:AP340">AJ335-AL335</f>
        <v>5097.38</v>
      </c>
      <c r="AQ335" s="168" t="str">
        <f t="shared" si="944"/>
        <v>OK</v>
      </c>
      <c r="AR335" s="168" t="str">
        <f t="shared" si="945"/>
        <v>OK</v>
      </c>
      <c r="AS335" s="231">
        <f t="shared" si="929"/>
        <v>325</v>
      </c>
      <c r="AT335" s="336" t="str">
        <f t="shared" si="854"/>
        <v>THEA FARM BM</v>
      </c>
      <c r="AU335" s="337"/>
      <c r="AV335" s="337"/>
      <c r="AW335" s="368"/>
      <c r="AX335" s="369"/>
      <c r="AY335" s="395"/>
      <c r="AZ335" s="294">
        <f aca="true" t="shared" si="1023" ref="AZ335:AZ340">D335</f>
        <v>1517</v>
      </c>
      <c r="BA335" s="529">
        <f aca="true" t="shared" si="1024" ref="BA335:BA340">IF(E335=0,"0",E335)</f>
        <v>42643</v>
      </c>
      <c r="BB335" s="530">
        <f t="shared" si="930"/>
        <v>0</v>
      </c>
      <c r="BC335" s="531">
        <f t="shared" si="931"/>
        <v>0</v>
      </c>
    </row>
    <row r="336" spans="1:55" s="5" customFormat="1" ht="12.75">
      <c r="A336" s="41">
        <f t="shared" si="1008"/>
        <v>326</v>
      </c>
      <c r="B336" s="63" t="str">
        <f t="shared" si="1011"/>
        <v>THEA FARM FERSIG</v>
      </c>
      <c r="C336" s="48" t="s">
        <v>441</v>
      </c>
      <c r="D336" s="48">
        <v>1521</v>
      </c>
      <c r="E336" s="49">
        <v>42643</v>
      </c>
      <c r="F336" s="50"/>
      <c r="G336" s="51">
        <v>221.73</v>
      </c>
      <c r="H336" s="52"/>
      <c r="I336" s="52"/>
      <c r="J336" s="52"/>
      <c r="K336" s="52"/>
      <c r="L336" s="52"/>
      <c r="M336" s="52"/>
      <c r="N336" s="52"/>
      <c r="O336" s="63" t="str">
        <f t="shared" si="972"/>
        <v>THEA FARM FERSIG</v>
      </c>
      <c r="P336" s="122">
        <f t="shared" si="1012"/>
        <v>221.73</v>
      </c>
      <c r="Q336" s="161"/>
      <c r="R336" s="162">
        <f t="shared" si="1013"/>
        <v>0</v>
      </c>
      <c r="S336" s="163"/>
      <c r="T336" s="164">
        <f t="shared" si="1014"/>
        <v>221.73</v>
      </c>
      <c r="U336" s="165"/>
      <c r="V336" s="173"/>
      <c r="W336" s="167">
        <f t="shared" si="1015"/>
        <v>221.73</v>
      </c>
      <c r="X336" s="168" t="str">
        <f t="shared" si="936"/>
        <v>OK</v>
      </c>
      <c r="Y336" s="224">
        <f t="shared" si="977"/>
        <v>221.73</v>
      </c>
      <c r="AA336" s="231"/>
      <c r="AB336" s="247" t="s">
        <v>443</v>
      </c>
      <c r="AC336" s="233"/>
      <c r="AD336" s="234"/>
      <c r="AE336" s="235"/>
      <c r="AF336" s="270"/>
      <c r="AG336" s="302">
        <f t="shared" si="1016"/>
        <v>1521</v>
      </c>
      <c r="AH336" s="303">
        <f t="shared" si="1017"/>
        <v>42643</v>
      </c>
      <c r="AI336" s="304">
        <f t="shared" si="1018"/>
        <v>221.73</v>
      </c>
      <c r="AJ336" s="305">
        <f t="shared" si="1019"/>
        <v>221.73</v>
      </c>
      <c r="AK336" s="306">
        <f t="shared" si="1020"/>
        <v>0</v>
      </c>
      <c r="AL336" s="307">
        <f t="shared" si="1021"/>
        <v>0</v>
      </c>
      <c r="AM336" s="308">
        <f t="shared" si="908"/>
        <v>0</v>
      </c>
      <c r="AN336" s="309">
        <f t="shared" si="1007"/>
        <v>221.73</v>
      </c>
      <c r="AO336" s="338">
        <f t="shared" si="909"/>
        <v>0</v>
      </c>
      <c r="AP336" s="339">
        <f t="shared" si="1022"/>
        <v>221.73</v>
      </c>
      <c r="AQ336" s="168" t="str">
        <f t="shared" si="944"/>
        <v>OK</v>
      </c>
      <c r="AR336" s="168" t="str">
        <f t="shared" si="945"/>
        <v>OK</v>
      </c>
      <c r="AS336" s="231">
        <f t="shared" si="929"/>
        <v>326</v>
      </c>
      <c r="AT336" s="336" t="str">
        <f t="shared" si="854"/>
        <v>THEA FARM FERSIG</v>
      </c>
      <c r="AU336" s="337"/>
      <c r="AV336" s="337"/>
      <c r="AW336" s="368"/>
      <c r="AX336" s="369"/>
      <c r="AY336" s="395"/>
      <c r="AZ336" s="302">
        <f t="shared" si="1023"/>
        <v>1521</v>
      </c>
      <c r="BA336" s="371">
        <f t="shared" si="1024"/>
        <v>42643</v>
      </c>
      <c r="BB336" s="372">
        <f t="shared" si="930"/>
        <v>0</v>
      </c>
      <c r="BC336" s="373">
        <f t="shared" si="931"/>
        <v>0</v>
      </c>
    </row>
    <row r="337" spans="1:55" s="6" customFormat="1" ht="13.5">
      <c r="A337" s="41">
        <f t="shared" si="1008"/>
        <v>327</v>
      </c>
      <c r="B337" s="53" t="str">
        <f t="shared" si="1011"/>
        <v>TOTAL OMA CONSTRUCT</v>
      </c>
      <c r="C337" s="398"/>
      <c r="D337" s="55"/>
      <c r="E337" s="56"/>
      <c r="F337" s="100">
        <f aca="true" t="shared" si="1025" ref="F337:U337">SUM(F335:F336)</f>
        <v>0</v>
      </c>
      <c r="G337" s="100">
        <f t="shared" si="1025"/>
        <v>391.48</v>
      </c>
      <c r="H337" s="100">
        <f t="shared" si="1025"/>
        <v>1022.34</v>
      </c>
      <c r="I337" s="147">
        <f t="shared" si="1025"/>
        <v>629.83</v>
      </c>
      <c r="J337" s="147">
        <f t="shared" si="1025"/>
        <v>0</v>
      </c>
      <c r="K337" s="147">
        <f t="shared" si="1025"/>
        <v>0</v>
      </c>
      <c r="L337" s="147">
        <f t="shared" si="1025"/>
        <v>0</v>
      </c>
      <c r="M337" s="147">
        <f t="shared" si="1025"/>
        <v>0</v>
      </c>
      <c r="N337" s="148">
        <f t="shared" si="1025"/>
        <v>3275.46</v>
      </c>
      <c r="O337" s="53" t="str">
        <f t="shared" si="972"/>
        <v>TOTAL OMA CONSTRUCT</v>
      </c>
      <c r="P337" s="418">
        <f t="shared" si="1025"/>
        <v>5319.11</v>
      </c>
      <c r="Q337" s="141">
        <f t="shared" si="1025"/>
        <v>0</v>
      </c>
      <c r="R337" s="141">
        <f t="shared" si="1025"/>
        <v>0</v>
      </c>
      <c r="S337" s="141">
        <f t="shared" si="1025"/>
        <v>0</v>
      </c>
      <c r="T337" s="181">
        <f t="shared" si="1025"/>
        <v>5319.11</v>
      </c>
      <c r="U337" s="182">
        <f t="shared" si="1025"/>
        <v>0</v>
      </c>
      <c r="V337" s="183"/>
      <c r="W337" s="184">
        <f>SUM(W335:W336)</f>
        <v>5319.11</v>
      </c>
      <c r="X337" s="168" t="str">
        <f t="shared" si="936"/>
        <v>OK</v>
      </c>
      <c r="Y337" s="224">
        <f t="shared" si="977"/>
        <v>5319.11</v>
      </c>
      <c r="AA337" s="231"/>
      <c r="AB337" s="248" t="s">
        <v>444</v>
      </c>
      <c r="AC337" s="249"/>
      <c r="AD337" s="250"/>
      <c r="AE337" s="251"/>
      <c r="AF337" s="252"/>
      <c r="AG337" s="316"/>
      <c r="AH337" s="317"/>
      <c r="AI337" s="318">
        <f aca="true" t="shared" si="1026" ref="AI337:AL337">SUM(AI335:AI336)</f>
        <v>5319.11</v>
      </c>
      <c r="AJ337" s="318">
        <f t="shared" si="1026"/>
        <v>5319.11</v>
      </c>
      <c r="AK337" s="318">
        <f t="shared" si="1026"/>
        <v>0</v>
      </c>
      <c r="AL337" s="319">
        <f t="shared" si="1026"/>
        <v>0</v>
      </c>
      <c r="AM337" s="320">
        <f t="shared" si="908"/>
        <v>0</v>
      </c>
      <c r="AN337" s="321">
        <f t="shared" si="1007"/>
        <v>5319.11</v>
      </c>
      <c r="AO337" s="346">
        <f t="shared" si="909"/>
        <v>0</v>
      </c>
      <c r="AP337" s="347">
        <f>SUM(AP335:AP336)</f>
        <v>5319.11</v>
      </c>
      <c r="AQ337" s="168" t="str">
        <f t="shared" si="944"/>
        <v>OK</v>
      </c>
      <c r="AR337" s="168" t="str">
        <f t="shared" si="945"/>
        <v>OK</v>
      </c>
      <c r="AS337" s="231">
        <f t="shared" si="929"/>
        <v>327</v>
      </c>
      <c r="AT337" s="348" t="str">
        <f t="shared" si="854"/>
        <v>TOTAL OMA CONSTRUCT</v>
      </c>
      <c r="AU337" s="352"/>
      <c r="AV337" s="352"/>
      <c r="AW337" s="391"/>
      <c r="AX337" s="392"/>
      <c r="AY337" s="385"/>
      <c r="AZ337" s="310"/>
      <c r="BA337" s="377"/>
      <c r="BB337" s="386">
        <f t="shared" si="930"/>
        <v>0</v>
      </c>
      <c r="BC337" s="387">
        <f t="shared" si="931"/>
        <v>0</v>
      </c>
    </row>
    <row r="338" spans="1:55" s="5" customFormat="1" ht="12.75">
      <c r="A338" s="41">
        <f t="shared" si="1008"/>
        <v>328</v>
      </c>
      <c r="B338" s="91" t="str">
        <f t="shared" si="1011"/>
        <v>TILIA FARM CIOCOTIS</v>
      </c>
      <c r="C338" s="72" t="s">
        <v>445</v>
      </c>
      <c r="D338" s="72">
        <v>530</v>
      </c>
      <c r="E338" s="73">
        <v>42643</v>
      </c>
      <c r="F338" s="40"/>
      <c r="G338" s="39">
        <v>113.77</v>
      </c>
      <c r="H338" s="414"/>
      <c r="I338" s="763"/>
      <c r="J338" s="763"/>
      <c r="K338" s="763"/>
      <c r="L338" s="763"/>
      <c r="M338" s="763"/>
      <c r="N338" s="764"/>
      <c r="O338" s="91" t="str">
        <f t="shared" si="972"/>
        <v>TILIA FARM CIOCOTIS</v>
      </c>
      <c r="P338" s="422">
        <f t="shared" si="1012"/>
        <v>113.77</v>
      </c>
      <c r="Q338" s="438"/>
      <c r="R338" s="174">
        <f t="shared" si="1013"/>
        <v>0</v>
      </c>
      <c r="S338" s="185"/>
      <c r="T338" s="195">
        <f t="shared" si="1014"/>
        <v>113.77</v>
      </c>
      <c r="U338" s="187"/>
      <c r="V338" s="196"/>
      <c r="W338" s="189">
        <f t="shared" si="1015"/>
        <v>113.77</v>
      </c>
      <c r="X338" s="168" t="str">
        <f t="shared" si="936"/>
        <v>OK</v>
      </c>
      <c r="Y338" s="224">
        <f t="shared" si="977"/>
        <v>113.77</v>
      </c>
      <c r="AA338" s="231"/>
      <c r="AB338" s="247" t="s">
        <v>446</v>
      </c>
      <c r="AC338" s="233"/>
      <c r="AD338" s="234"/>
      <c r="AE338" s="235"/>
      <c r="AF338" s="270"/>
      <c r="AG338" s="302">
        <f t="shared" si="1016"/>
        <v>530</v>
      </c>
      <c r="AH338" s="303">
        <f t="shared" si="1017"/>
        <v>42643</v>
      </c>
      <c r="AI338" s="304">
        <f t="shared" si="1018"/>
        <v>113.77</v>
      </c>
      <c r="AJ338" s="305">
        <f t="shared" si="1019"/>
        <v>113.77</v>
      </c>
      <c r="AK338" s="306">
        <f t="shared" si="1020"/>
        <v>0</v>
      </c>
      <c r="AL338" s="307">
        <f t="shared" si="1021"/>
        <v>0</v>
      </c>
      <c r="AM338" s="308">
        <f t="shared" si="908"/>
        <v>0</v>
      </c>
      <c r="AN338" s="309">
        <f>T338:T340</f>
        <v>113.77</v>
      </c>
      <c r="AO338" s="338">
        <f t="shared" si="909"/>
        <v>0</v>
      </c>
      <c r="AP338" s="339">
        <f t="shared" si="1022"/>
        <v>113.77</v>
      </c>
      <c r="AQ338" s="168" t="str">
        <f t="shared" si="944"/>
        <v>OK</v>
      </c>
      <c r="AR338" s="168" t="str">
        <f t="shared" si="945"/>
        <v>OK</v>
      </c>
      <c r="AS338" s="231">
        <f t="shared" si="929"/>
        <v>328</v>
      </c>
      <c r="AT338" s="336" t="str">
        <f t="shared" si="854"/>
        <v>TILIA FARM CIOCOTIS</v>
      </c>
      <c r="AU338" s="337"/>
      <c r="AV338" s="337"/>
      <c r="AW338" s="368"/>
      <c r="AX338" s="369"/>
      <c r="AY338" s="395"/>
      <c r="AZ338" s="294">
        <f t="shared" si="1023"/>
        <v>530</v>
      </c>
      <c r="BA338" s="529">
        <f t="shared" si="1024"/>
        <v>42643</v>
      </c>
      <c r="BB338" s="530">
        <f t="shared" si="930"/>
        <v>0</v>
      </c>
      <c r="BC338" s="531">
        <f t="shared" si="931"/>
        <v>0</v>
      </c>
    </row>
    <row r="339" spans="1:55" s="5" customFormat="1" ht="12.75">
      <c r="A339" s="41">
        <f t="shared" si="1008"/>
        <v>329</v>
      </c>
      <c r="B339" s="63" t="str">
        <f t="shared" si="1011"/>
        <v>TILIA FARM CERNESTI</v>
      </c>
      <c r="C339" s="74" t="s">
        <v>445</v>
      </c>
      <c r="D339" s="74">
        <v>532</v>
      </c>
      <c r="E339" s="399">
        <v>42643</v>
      </c>
      <c r="F339" s="75"/>
      <c r="G339" s="400">
        <v>413.57</v>
      </c>
      <c r="H339" s="75"/>
      <c r="I339" s="95"/>
      <c r="J339" s="95"/>
      <c r="K339" s="95"/>
      <c r="L339" s="95"/>
      <c r="M339" s="95"/>
      <c r="N339" s="134"/>
      <c r="O339" s="63" t="str">
        <f t="shared" si="972"/>
        <v>TILIA FARM CERNESTI</v>
      </c>
      <c r="P339" s="122">
        <f t="shared" si="1012"/>
        <v>413.57</v>
      </c>
      <c r="Q339" s="161"/>
      <c r="R339" s="162">
        <f t="shared" si="1013"/>
        <v>0</v>
      </c>
      <c r="S339" s="163"/>
      <c r="T339" s="164">
        <f t="shared" si="1014"/>
        <v>413.57</v>
      </c>
      <c r="U339" s="165"/>
      <c r="V339" s="173"/>
      <c r="W339" s="167">
        <f t="shared" si="1015"/>
        <v>413.57</v>
      </c>
      <c r="X339" s="168" t="str">
        <f t="shared" si="936"/>
        <v>OK</v>
      </c>
      <c r="Y339" s="224">
        <f t="shared" si="977"/>
        <v>413.57</v>
      </c>
      <c r="AA339" s="231"/>
      <c r="AB339" s="247" t="s">
        <v>447</v>
      </c>
      <c r="AC339" s="233"/>
      <c r="AD339" s="234"/>
      <c r="AE339" s="235"/>
      <c r="AF339" s="270"/>
      <c r="AG339" s="302">
        <f t="shared" si="1016"/>
        <v>532</v>
      </c>
      <c r="AH339" s="303">
        <f t="shared" si="1017"/>
        <v>42643</v>
      </c>
      <c r="AI339" s="304">
        <f t="shared" si="1018"/>
        <v>413.57</v>
      </c>
      <c r="AJ339" s="305">
        <f t="shared" si="1019"/>
        <v>413.57</v>
      </c>
      <c r="AK339" s="306">
        <f t="shared" si="1020"/>
        <v>0</v>
      </c>
      <c r="AL339" s="307">
        <f t="shared" si="1021"/>
        <v>0</v>
      </c>
      <c r="AM339" s="308">
        <f t="shared" si="908"/>
        <v>0</v>
      </c>
      <c r="AN339" s="309">
        <f aca="true" t="shared" si="1027" ref="AN339:AN343">T339:T339</f>
        <v>413.57</v>
      </c>
      <c r="AO339" s="338">
        <f t="shared" si="909"/>
        <v>0</v>
      </c>
      <c r="AP339" s="339">
        <f t="shared" si="1022"/>
        <v>413.57</v>
      </c>
      <c r="AQ339" s="168" t="str">
        <f t="shared" si="944"/>
        <v>OK</v>
      </c>
      <c r="AR339" s="168" t="str">
        <f t="shared" si="945"/>
        <v>OK</v>
      </c>
      <c r="AS339" s="231">
        <f t="shared" si="929"/>
        <v>329</v>
      </c>
      <c r="AT339" s="336" t="str">
        <f t="shared" si="854"/>
        <v>TILIA FARM CERNESTI</v>
      </c>
      <c r="AU339" s="337"/>
      <c r="AV339" s="337"/>
      <c r="AW339" s="368"/>
      <c r="AX339" s="369"/>
      <c r="AY339" s="395"/>
      <c r="AZ339" s="302">
        <f t="shared" si="1023"/>
        <v>532</v>
      </c>
      <c r="BA339" s="371">
        <f t="shared" si="1024"/>
        <v>42643</v>
      </c>
      <c r="BB339" s="372">
        <f t="shared" si="930"/>
        <v>0</v>
      </c>
      <c r="BC339" s="373">
        <f t="shared" si="931"/>
        <v>0</v>
      </c>
    </row>
    <row r="340" spans="1:55" s="5" customFormat="1" ht="12.75">
      <c r="A340" s="41">
        <f t="shared" si="1008"/>
        <v>330</v>
      </c>
      <c r="B340" s="63" t="str">
        <f t="shared" si="1011"/>
        <v>TILIA FARM COPALNIC </v>
      </c>
      <c r="C340" s="74" t="s">
        <v>445</v>
      </c>
      <c r="D340" s="74">
        <v>528</v>
      </c>
      <c r="E340" s="399">
        <v>42643</v>
      </c>
      <c r="F340" s="75"/>
      <c r="G340" s="400">
        <v>80.47</v>
      </c>
      <c r="H340" s="75"/>
      <c r="I340" s="95"/>
      <c r="J340" s="95"/>
      <c r="K340" s="95"/>
      <c r="L340" s="95"/>
      <c r="M340" s="95"/>
      <c r="N340" s="134"/>
      <c r="O340" s="63" t="str">
        <f t="shared" si="972"/>
        <v>TILIA FARM COPALNIC </v>
      </c>
      <c r="P340" s="122">
        <f t="shared" si="1012"/>
        <v>80.47</v>
      </c>
      <c r="Q340" s="161"/>
      <c r="R340" s="162">
        <f t="shared" si="1013"/>
        <v>0</v>
      </c>
      <c r="S340" s="163"/>
      <c r="T340" s="164">
        <f t="shared" si="1014"/>
        <v>80.47</v>
      </c>
      <c r="U340" s="165"/>
      <c r="V340" s="173"/>
      <c r="W340" s="167">
        <f t="shared" si="1015"/>
        <v>80.47</v>
      </c>
      <c r="X340" s="168" t="str">
        <f t="shared" si="936"/>
        <v>OK</v>
      </c>
      <c r="Y340" s="224">
        <f t="shared" si="977"/>
        <v>80.47</v>
      </c>
      <c r="AA340" s="231"/>
      <c r="AB340" s="247" t="s">
        <v>448</v>
      </c>
      <c r="AC340" s="233"/>
      <c r="AD340" s="234"/>
      <c r="AE340" s="235"/>
      <c r="AF340" s="270"/>
      <c r="AG340" s="302">
        <f t="shared" si="1016"/>
        <v>528</v>
      </c>
      <c r="AH340" s="303">
        <f t="shared" si="1017"/>
        <v>42643</v>
      </c>
      <c r="AI340" s="304">
        <f t="shared" si="1018"/>
        <v>80.47</v>
      </c>
      <c r="AJ340" s="305">
        <f t="shared" si="1019"/>
        <v>80.47</v>
      </c>
      <c r="AK340" s="306">
        <f t="shared" si="1020"/>
        <v>0</v>
      </c>
      <c r="AL340" s="307">
        <f t="shared" si="1021"/>
        <v>0</v>
      </c>
      <c r="AM340" s="308">
        <f t="shared" si="908"/>
        <v>0</v>
      </c>
      <c r="AN340" s="309">
        <f t="shared" si="1027"/>
        <v>80.47</v>
      </c>
      <c r="AO340" s="338">
        <f t="shared" si="909"/>
        <v>0</v>
      </c>
      <c r="AP340" s="339">
        <f t="shared" si="1022"/>
        <v>80.47</v>
      </c>
      <c r="AQ340" s="168" t="str">
        <f t="shared" si="944"/>
        <v>OK</v>
      </c>
      <c r="AR340" s="168" t="str">
        <f t="shared" si="945"/>
        <v>OK</v>
      </c>
      <c r="AS340" s="231">
        <f t="shared" si="929"/>
        <v>330</v>
      </c>
      <c r="AT340" s="336" t="str">
        <f aca="true" t="shared" si="1028" ref="AT340:AT361">AB340</f>
        <v>TILIA FARM COPALNIC </v>
      </c>
      <c r="AU340" s="337"/>
      <c r="AV340" s="337"/>
      <c r="AW340" s="368"/>
      <c r="AX340" s="369"/>
      <c r="AY340" s="395"/>
      <c r="AZ340" s="302">
        <f t="shared" si="1023"/>
        <v>528</v>
      </c>
      <c r="BA340" s="371">
        <f t="shared" si="1024"/>
        <v>42643</v>
      </c>
      <c r="BB340" s="372">
        <f t="shared" si="930"/>
        <v>0</v>
      </c>
      <c r="BC340" s="373">
        <f t="shared" si="931"/>
        <v>0</v>
      </c>
    </row>
    <row r="341" spans="1:55" s="6" customFormat="1" ht="13.5">
      <c r="A341" s="41">
        <f t="shared" si="1008"/>
        <v>331</v>
      </c>
      <c r="B341" s="66" t="str">
        <f t="shared" si="1011"/>
        <v>TOTAL TILIA FARM</v>
      </c>
      <c r="C341" s="718"/>
      <c r="D341" s="68"/>
      <c r="E341" s="69"/>
      <c r="F341" s="719">
        <f aca="true" t="shared" si="1029" ref="F341:U341">SUM(F338:F340)</f>
        <v>0</v>
      </c>
      <c r="G341" s="719">
        <f t="shared" si="1029"/>
        <v>607.8100000000001</v>
      </c>
      <c r="H341" s="719">
        <f t="shared" si="1029"/>
        <v>0</v>
      </c>
      <c r="I341" s="578">
        <f t="shared" si="1029"/>
        <v>0</v>
      </c>
      <c r="J341" s="578">
        <f t="shared" si="1029"/>
        <v>0</v>
      </c>
      <c r="K341" s="578">
        <f t="shared" si="1029"/>
        <v>0</v>
      </c>
      <c r="L341" s="578">
        <f t="shared" si="1029"/>
        <v>0</v>
      </c>
      <c r="M341" s="578">
        <f t="shared" si="1029"/>
        <v>0</v>
      </c>
      <c r="N341" s="765">
        <f t="shared" si="1029"/>
        <v>0</v>
      </c>
      <c r="O341" s="66" t="str">
        <f t="shared" si="972"/>
        <v>TOTAL TILIA FARM</v>
      </c>
      <c r="P341" s="417">
        <f t="shared" si="1029"/>
        <v>607.8100000000001</v>
      </c>
      <c r="Q341" s="143">
        <f t="shared" si="1029"/>
        <v>0</v>
      </c>
      <c r="R341" s="143">
        <f t="shared" si="1029"/>
        <v>0</v>
      </c>
      <c r="S341" s="143">
        <f t="shared" si="1029"/>
        <v>0</v>
      </c>
      <c r="T341" s="191">
        <f t="shared" si="1029"/>
        <v>607.8100000000001</v>
      </c>
      <c r="U341" s="192">
        <f t="shared" si="1029"/>
        <v>0</v>
      </c>
      <c r="V341" s="193"/>
      <c r="W341" s="194">
        <f>SUM(W338:W340)</f>
        <v>607.8100000000001</v>
      </c>
      <c r="X341" s="168" t="str">
        <f t="shared" si="936"/>
        <v>OK</v>
      </c>
      <c r="Y341" s="224">
        <f t="shared" si="977"/>
        <v>607.8100000000001</v>
      </c>
      <c r="AA341" s="231"/>
      <c r="AB341" s="439" t="s">
        <v>449</v>
      </c>
      <c r="AC341" s="440"/>
      <c r="AD341" s="441"/>
      <c r="AE341" s="442"/>
      <c r="AF341" s="443"/>
      <c r="AG341" s="471"/>
      <c r="AH341" s="472"/>
      <c r="AI341" s="473">
        <f aca="true" t="shared" si="1030" ref="AI341:AL341">SUM(AI338:AI340)</f>
        <v>607.8100000000001</v>
      </c>
      <c r="AJ341" s="473">
        <f t="shared" si="1030"/>
        <v>607.8100000000001</v>
      </c>
      <c r="AK341" s="473">
        <f t="shared" si="1030"/>
        <v>0</v>
      </c>
      <c r="AL341" s="474">
        <f t="shared" si="1030"/>
        <v>0</v>
      </c>
      <c r="AM341" s="475">
        <f t="shared" si="908"/>
        <v>0</v>
      </c>
      <c r="AN341" s="476">
        <f>T341:T344</f>
        <v>607.8100000000001</v>
      </c>
      <c r="AO341" s="895">
        <f t="shared" si="909"/>
        <v>0</v>
      </c>
      <c r="AP341" s="896">
        <f>SUM(AP338:AP340)</f>
        <v>607.8100000000001</v>
      </c>
      <c r="AQ341" s="168" t="str">
        <f t="shared" si="944"/>
        <v>OK</v>
      </c>
      <c r="AR341" s="168" t="str">
        <f t="shared" si="945"/>
        <v>OK</v>
      </c>
      <c r="AS341" s="231">
        <f t="shared" si="929"/>
        <v>331</v>
      </c>
      <c r="AT341" s="498" t="str">
        <f t="shared" si="1028"/>
        <v>TOTAL TILIA FARM</v>
      </c>
      <c r="AU341" s="499"/>
      <c r="AV341" s="499"/>
      <c r="AW341" s="520"/>
      <c r="AX341" s="521"/>
      <c r="AY341" s="522"/>
      <c r="AZ341" s="310"/>
      <c r="BA341" s="377"/>
      <c r="BB341" s="524">
        <f t="shared" si="930"/>
        <v>0</v>
      </c>
      <c r="BC341" s="525">
        <f t="shared" si="931"/>
        <v>0</v>
      </c>
    </row>
    <row r="342" spans="1:55" s="5" customFormat="1" ht="12.75">
      <c r="A342" s="41">
        <f t="shared" si="1008"/>
        <v>332</v>
      </c>
      <c r="B342" s="88" t="str">
        <f t="shared" si="1011"/>
        <v>TOPALTHEA</v>
      </c>
      <c r="C342" s="72" t="s">
        <v>450</v>
      </c>
      <c r="D342" s="72">
        <v>205</v>
      </c>
      <c r="E342" s="73">
        <v>42643</v>
      </c>
      <c r="F342" s="40"/>
      <c r="G342" s="39">
        <v>307.88</v>
      </c>
      <c r="H342" s="40"/>
      <c r="I342" s="132"/>
      <c r="J342" s="132"/>
      <c r="K342" s="132"/>
      <c r="L342" s="132"/>
      <c r="M342" s="132"/>
      <c r="N342" s="133"/>
      <c r="O342" s="88" t="str">
        <f t="shared" si="972"/>
        <v>TOPALTHEA</v>
      </c>
      <c r="P342" s="146">
        <f>SUM(F342:N342)</f>
        <v>307.88</v>
      </c>
      <c r="Q342" s="175"/>
      <c r="R342" s="176">
        <f>IF(P342-Q342-S342&gt;Y342,P342-Q342-S342-Y342,0)</f>
        <v>0</v>
      </c>
      <c r="S342" s="175"/>
      <c r="T342" s="177">
        <f>W342-U342</f>
        <v>307.88</v>
      </c>
      <c r="U342" s="178"/>
      <c r="V342" s="179"/>
      <c r="W342" s="180">
        <f>P342-Q342-R342-S342</f>
        <v>307.88</v>
      </c>
      <c r="X342" s="168" t="str">
        <f t="shared" si="936"/>
        <v>OK</v>
      </c>
      <c r="Y342" s="224">
        <f t="shared" si="977"/>
        <v>307.88</v>
      </c>
      <c r="AA342" s="231"/>
      <c r="AB342" s="800" t="s">
        <v>451</v>
      </c>
      <c r="AC342" s="801"/>
      <c r="AD342" s="801"/>
      <c r="AE342" s="802"/>
      <c r="AF342" s="277"/>
      <c r="AG342" s="294">
        <f>D342</f>
        <v>205</v>
      </c>
      <c r="AH342" s="295">
        <f>IF(E342=0,"0",E342)</f>
        <v>42643</v>
      </c>
      <c r="AI342" s="296">
        <f>P342</f>
        <v>307.88</v>
      </c>
      <c r="AJ342" s="297">
        <f>AI342-AK342</f>
        <v>307.88</v>
      </c>
      <c r="AK342" s="298">
        <f>S342</f>
        <v>0</v>
      </c>
      <c r="AL342" s="299">
        <f>Q342+R342</f>
        <v>0</v>
      </c>
      <c r="AM342" s="300">
        <f t="shared" si="908"/>
        <v>0</v>
      </c>
      <c r="AN342" s="301">
        <f>T342:T343</f>
        <v>307.88</v>
      </c>
      <c r="AO342" s="513">
        <f t="shared" si="909"/>
        <v>0</v>
      </c>
      <c r="AP342" s="514">
        <f>AJ342-AL342</f>
        <v>307.88</v>
      </c>
      <c r="AQ342" s="168" t="str">
        <f t="shared" si="944"/>
        <v>OK</v>
      </c>
      <c r="AR342" s="168" t="str">
        <f t="shared" si="945"/>
        <v>OK</v>
      </c>
      <c r="AS342" s="231">
        <f t="shared" si="929"/>
        <v>332</v>
      </c>
      <c r="AT342" s="898" t="str">
        <f t="shared" si="1028"/>
        <v>TOPALTHEA</v>
      </c>
      <c r="AU342" s="899"/>
      <c r="AV342" s="899"/>
      <c r="AW342" s="899"/>
      <c r="AX342" s="913"/>
      <c r="AY342" s="914"/>
      <c r="AZ342" s="294">
        <f>D342</f>
        <v>205</v>
      </c>
      <c r="BA342" s="529">
        <f>IF(E342=0,"0",E342)</f>
        <v>42643</v>
      </c>
      <c r="BB342" s="530">
        <f t="shared" si="930"/>
        <v>0</v>
      </c>
      <c r="BC342" s="531">
        <f t="shared" si="931"/>
        <v>0</v>
      </c>
    </row>
    <row r="343" spans="1:55" s="5" customFormat="1" ht="12.75">
      <c r="A343" s="41">
        <f t="shared" si="1008"/>
        <v>333</v>
      </c>
      <c r="B343" s="63" t="str">
        <f t="shared" si="1011"/>
        <v>TOPALTHEA</v>
      </c>
      <c r="C343" s="74"/>
      <c r="D343" s="64"/>
      <c r="E343" s="65"/>
      <c r="F343" s="75"/>
      <c r="G343" s="75"/>
      <c r="H343" s="75"/>
      <c r="I343" s="95"/>
      <c r="J343" s="95"/>
      <c r="K343" s="95"/>
      <c r="L343" s="95"/>
      <c r="M343" s="95"/>
      <c r="N343" s="134"/>
      <c r="O343" s="63" t="str">
        <f t="shared" si="972"/>
        <v>TOPALTHEA</v>
      </c>
      <c r="P343" s="122">
        <f>SUM(F343:N343)</f>
        <v>0</v>
      </c>
      <c r="Q343" s="161"/>
      <c r="R343" s="162">
        <f>IF(P343-Q343-S343&gt;Y343,P343-Q343-S343-Y343,0)</f>
        <v>0</v>
      </c>
      <c r="S343" s="163"/>
      <c r="T343" s="164">
        <f>W343-U343</f>
        <v>0</v>
      </c>
      <c r="U343" s="165"/>
      <c r="V343" s="173"/>
      <c r="W343" s="167">
        <f>P343-Q343-R343-S343</f>
        <v>0</v>
      </c>
      <c r="X343" s="168" t="str">
        <f t="shared" si="936"/>
        <v>OK</v>
      </c>
      <c r="Y343" s="224">
        <f t="shared" si="977"/>
        <v>0</v>
      </c>
      <c r="AA343" s="231"/>
      <c r="AB343" s="595" t="s">
        <v>451</v>
      </c>
      <c r="AC343" s="276"/>
      <c r="AD343" s="276"/>
      <c r="AE343" s="269"/>
      <c r="AF343" s="277"/>
      <c r="AG343" s="302">
        <f>D343</f>
        <v>0</v>
      </c>
      <c r="AH343" s="303" t="str">
        <f>IF(E343=0,"0",E343)</f>
        <v>0</v>
      </c>
      <c r="AI343" s="304">
        <f>P343</f>
        <v>0</v>
      </c>
      <c r="AJ343" s="305">
        <f>AI343-AK343</f>
        <v>0</v>
      </c>
      <c r="AK343" s="306">
        <f>S343</f>
        <v>0</v>
      </c>
      <c r="AL343" s="307">
        <f>Q343+R343</f>
        <v>0</v>
      </c>
      <c r="AM343" s="308">
        <f t="shared" si="908"/>
        <v>0</v>
      </c>
      <c r="AN343" s="309">
        <f t="shared" si="1027"/>
        <v>0</v>
      </c>
      <c r="AO343" s="338">
        <f t="shared" si="909"/>
        <v>0</v>
      </c>
      <c r="AP343" s="339">
        <f>AJ343-AL343</f>
        <v>0</v>
      </c>
      <c r="AQ343" s="168" t="str">
        <f t="shared" si="944"/>
        <v>OK</v>
      </c>
      <c r="AR343" s="168" t="str">
        <f t="shared" si="945"/>
        <v>OK</v>
      </c>
      <c r="AS343" s="231">
        <f t="shared" si="929"/>
        <v>333</v>
      </c>
      <c r="AT343" s="605" t="str">
        <f t="shared" si="1028"/>
        <v>TOPALTHEA</v>
      </c>
      <c r="AU343" s="542"/>
      <c r="AV343" s="542"/>
      <c r="AW343" s="542"/>
      <c r="AX343" s="394"/>
      <c r="AY343" s="572"/>
      <c r="AZ343" s="302">
        <f>D343</f>
        <v>0</v>
      </c>
      <c r="BA343" s="371" t="str">
        <f>IF(E343=0,"0",E343)</f>
        <v>0</v>
      </c>
      <c r="BB343" s="372">
        <f t="shared" si="930"/>
        <v>0</v>
      </c>
      <c r="BC343" s="373">
        <f t="shared" si="931"/>
        <v>0</v>
      </c>
    </row>
    <row r="344" spans="1:55" s="6" customFormat="1" ht="13.5">
      <c r="A344" s="41">
        <f t="shared" si="1008"/>
        <v>334</v>
      </c>
      <c r="B344" s="53" t="str">
        <f t="shared" si="1011"/>
        <v>TOTAL TOPALTHEA</v>
      </c>
      <c r="C344" s="76"/>
      <c r="D344" s="55"/>
      <c r="E344" s="56"/>
      <c r="F344" s="57">
        <f aca="true" t="shared" si="1031" ref="F344:U344">SUM(F342:F343)</f>
        <v>0</v>
      </c>
      <c r="G344" s="57">
        <f t="shared" si="1031"/>
        <v>307.88</v>
      </c>
      <c r="H344" s="57">
        <f t="shared" si="1031"/>
        <v>0</v>
      </c>
      <c r="I344" s="123">
        <f t="shared" si="1031"/>
        <v>0</v>
      </c>
      <c r="J344" s="123">
        <f t="shared" si="1031"/>
        <v>0</v>
      </c>
      <c r="K344" s="123">
        <f t="shared" si="1031"/>
        <v>0</v>
      </c>
      <c r="L344" s="123">
        <f t="shared" si="1031"/>
        <v>0</v>
      </c>
      <c r="M344" s="123">
        <f t="shared" si="1031"/>
        <v>0</v>
      </c>
      <c r="N344" s="124">
        <f t="shared" si="1031"/>
        <v>0</v>
      </c>
      <c r="O344" s="53" t="str">
        <f t="shared" si="972"/>
        <v>TOTAL TOPALTHEA</v>
      </c>
      <c r="P344" s="418">
        <f t="shared" si="1031"/>
        <v>307.88</v>
      </c>
      <c r="Q344" s="141">
        <f t="shared" si="1031"/>
        <v>0</v>
      </c>
      <c r="R344" s="141">
        <f t="shared" si="1031"/>
        <v>0</v>
      </c>
      <c r="S344" s="141">
        <f t="shared" si="1031"/>
        <v>0</v>
      </c>
      <c r="T344" s="181">
        <f t="shared" si="1031"/>
        <v>307.88</v>
      </c>
      <c r="U344" s="182">
        <f t="shared" si="1031"/>
        <v>0</v>
      </c>
      <c r="V344" s="183"/>
      <c r="W344" s="184">
        <f>SUM(W342:W343)</f>
        <v>307.88</v>
      </c>
      <c r="X344" s="168" t="str">
        <f t="shared" si="936"/>
        <v>OK</v>
      </c>
      <c r="Y344" s="224">
        <f t="shared" si="977"/>
        <v>307.88</v>
      </c>
      <c r="AA344" s="231"/>
      <c r="AB344" s="599" t="s">
        <v>452</v>
      </c>
      <c r="AC344" s="279"/>
      <c r="AD344" s="279"/>
      <c r="AE344" s="280"/>
      <c r="AF344" s="281"/>
      <c r="AG344" s="310"/>
      <c r="AH344" s="311"/>
      <c r="AI344" s="312">
        <f aca="true" t="shared" si="1032" ref="AI344:AL344">SUM(AI342:AI343)</f>
        <v>307.88</v>
      </c>
      <c r="AJ344" s="312">
        <f t="shared" si="1032"/>
        <v>307.88</v>
      </c>
      <c r="AK344" s="312">
        <f t="shared" si="1032"/>
        <v>0</v>
      </c>
      <c r="AL344" s="313">
        <f t="shared" si="1032"/>
        <v>0</v>
      </c>
      <c r="AM344" s="314">
        <f t="shared" si="908"/>
        <v>0</v>
      </c>
      <c r="AN344" s="315">
        <f>T344:T350</f>
        <v>307.88</v>
      </c>
      <c r="AO344" s="895">
        <f t="shared" si="909"/>
        <v>0</v>
      </c>
      <c r="AP344" s="896">
        <f>SUM(AP342:AP343)</f>
        <v>307.88</v>
      </c>
      <c r="AQ344" s="168" t="str">
        <f t="shared" si="944"/>
        <v>OK</v>
      </c>
      <c r="AR344" s="168" t="str">
        <f t="shared" si="945"/>
        <v>OK</v>
      </c>
      <c r="AS344" s="231">
        <f t="shared" si="929"/>
        <v>334</v>
      </c>
      <c r="AT344" s="607" t="str">
        <f t="shared" si="1028"/>
        <v>TOTAL TOPALTHEA</v>
      </c>
      <c r="AU344" s="608"/>
      <c r="AV344" s="608"/>
      <c r="AW344" s="613"/>
      <c r="AX344" s="614"/>
      <c r="AY344" s="611"/>
      <c r="AZ344" s="310"/>
      <c r="BA344" s="377"/>
      <c r="BB344" s="378">
        <f t="shared" si="930"/>
        <v>0</v>
      </c>
      <c r="BC344" s="379">
        <f t="shared" si="931"/>
        <v>0</v>
      </c>
    </row>
    <row r="345" spans="1:55" s="5" customFormat="1" ht="12.75">
      <c r="A345" s="41">
        <f t="shared" si="1008"/>
        <v>335</v>
      </c>
      <c r="B345" s="401" t="str">
        <f t="shared" si="1011"/>
        <v>UNICA BORSA</v>
      </c>
      <c r="C345" s="72" t="s">
        <v>66</v>
      </c>
      <c r="D345" s="72">
        <v>537</v>
      </c>
      <c r="E345" s="73">
        <v>42643</v>
      </c>
      <c r="F345" s="40"/>
      <c r="G345" s="39">
        <v>1355.63</v>
      </c>
      <c r="H345" s="40">
        <v>1570.65</v>
      </c>
      <c r="I345" s="40">
        <v>1995.71</v>
      </c>
      <c r="J345" s="763"/>
      <c r="K345" s="763"/>
      <c r="L345" s="763"/>
      <c r="M345" s="763"/>
      <c r="N345" s="764"/>
      <c r="O345" s="402" t="str">
        <f t="shared" si="972"/>
        <v>UNICA BORSA</v>
      </c>
      <c r="P345" s="146">
        <f aca="true" t="shared" si="1033" ref="P345:P350">SUM(F345:N345)</f>
        <v>4921.99</v>
      </c>
      <c r="Q345" s="106"/>
      <c r="R345" s="198">
        <f aca="true" t="shared" si="1034" ref="R345:R350">IF(P345-Q345-S345&gt;Y345,P345-Q345-S345-Y345,0)</f>
        <v>0</v>
      </c>
      <c r="S345" s="163"/>
      <c r="T345" s="164">
        <f aca="true" t="shared" si="1035" ref="T345:T350">W345-U345</f>
        <v>4921.99</v>
      </c>
      <c r="U345" s="165"/>
      <c r="V345" s="173"/>
      <c r="W345" s="432">
        <f aca="true" t="shared" si="1036" ref="W345:W350">P345-Q345-R345-S345</f>
        <v>4921.99</v>
      </c>
      <c r="X345" s="168" t="str">
        <f t="shared" si="936"/>
        <v>OK</v>
      </c>
      <c r="Y345" s="224">
        <f t="shared" si="977"/>
        <v>4921.99</v>
      </c>
      <c r="AA345" s="231"/>
      <c r="AB345" s="803" t="s">
        <v>453</v>
      </c>
      <c r="AC345" s="804"/>
      <c r="AD345" s="268"/>
      <c r="AE345" s="269"/>
      <c r="AF345" s="270"/>
      <c r="AG345" s="302">
        <f aca="true" t="shared" si="1037" ref="AG345:AG350">D345</f>
        <v>537</v>
      </c>
      <c r="AH345" s="303">
        <f aca="true" t="shared" si="1038" ref="AH345:AH350">IF(E345=0,"0",E345)</f>
        <v>42643</v>
      </c>
      <c r="AI345" s="304">
        <f aca="true" t="shared" si="1039" ref="AI345:AI350">P345</f>
        <v>4921.99</v>
      </c>
      <c r="AJ345" s="305">
        <f aca="true" t="shared" si="1040" ref="AJ345:AJ350">AI345-AK345</f>
        <v>4921.99</v>
      </c>
      <c r="AK345" s="306">
        <f aca="true" t="shared" si="1041" ref="AK345:AK350">S345</f>
        <v>0</v>
      </c>
      <c r="AL345" s="307">
        <f aca="true" t="shared" si="1042" ref="AL345:AL350">Q345+R345</f>
        <v>0</v>
      </c>
      <c r="AM345" s="308">
        <f t="shared" si="908"/>
        <v>0</v>
      </c>
      <c r="AN345" s="309">
        <f>T345:T350</f>
        <v>4921.99</v>
      </c>
      <c r="AO345" s="338">
        <f t="shared" si="909"/>
        <v>0</v>
      </c>
      <c r="AP345" s="339">
        <f aca="true" t="shared" si="1043" ref="AP345:AP350">AJ345-AL345</f>
        <v>4921.99</v>
      </c>
      <c r="AQ345" s="168" t="str">
        <f t="shared" si="944"/>
        <v>OK</v>
      </c>
      <c r="AR345" s="168" t="str">
        <f t="shared" si="945"/>
        <v>OK</v>
      </c>
      <c r="AS345" s="231">
        <f t="shared" si="929"/>
        <v>335</v>
      </c>
      <c r="AT345" s="900" t="str">
        <f t="shared" si="1028"/>
        <v>UNICA BORSA</v>
      </c>
      <c r="AU345" s="901"/>
      <c r="AV345" s="901"/>
      <c r="AW345" s="393"/>
      <c r="AX345" s="394"/>
      <c r="AY345" s="395"/>
      <c r="AZ345" s="294">
        <f aca="true" t="shared" si="1044" ref="AZ345:AZ350">D345</f>
        <v>537</v>
      </c>
      <c r="BA345" s="529">
        <f aca="true" t="shared" si="1045" ref="BA345:BA350">IF(E345=0,"0",E345)</f>
        <v>42643</v>
      </c>
      <c r="BB345" s="530">
        <f t="shared" si="930"/>
        <v>0</v>
      </c>
      <c r="BC345" s="531">
        <f t="shared" si="931"/>
        <v>0</v>
      </c>
    </row>
    <row r="346" spans="1:55" s="5" customFormat="1" ht="12.75">
      <c r="A346" s="41">
        <f t="shared" si="1008"/>
        <v>336</v>
      </c>
      <c r="B346" s="402" t="str">
        <f t="shared" si="1011"/>
        <v>UNICA BAIA MARE</v>
      </c>
      <c r="C346" s="74" t="s">
        <v>66</v>
      </c>
      <c r="D346" s="74">
        <v>545</v>
      </c>
      <c r="E346" s="399">
        <v>42643</v>
      </c>
      <c r="F346" s="75">
        <v>625</v>
      </c>
      <c r="G346" s="400">
        <v>33387.25</v>
      </c>
      <c r="H346" s="75">
        <v>67341.07</v>
      </c>
      <c r="I346" s="75">
        <v>198903.71</v>
      </c>
      <c r="J346" s="95"/>
      <c r="K346" s="95"/>
      <c r="L346" s="95"/>
      <c r="M346" s="95"/>
      <c r="N346" s="134"/>
      <c r="O346" s="402" t="str">
        <f t="shared" si="972"/>
        <v>UNICA BAIA MARE</v>
      </c>
      <c r="P346" s="122">
        <f t="shared" si="1033"/>
        <v>300257.03</v>
      </c>
      <c r="Q346" s="106"/>
      <c r="R346" s="198">
        <f t="shared" si="1034"/>
        <v>0</v>
      </c>
      <c r="S346" s="163"/>
      <c r="T346" s="164">
        <f t="shared" si="1035"/>
        <v>300257.03</v>
      </c>
      <c r="U346" s="165"/>
      <c r="V346" s="173"/>
      <c r="W346" s="432">
        <f t="shared" si="1036"/>
        <v>300257.03</v>
      </c>
      <c r="X346" s="168" t="str">
        <f t="shared" si="936"/>
        <v>OK</v>
      </c>
      <c r="Y346" s="224">
        <f t="shared" si="977"/>
        <v>300257.03</v>
      </c>
      <c r="AA346" s="231"/>
      <c r="AB346" s="803" t="s">
        <v>454</v>
      </c>
      <c r="AC346" s="804"/>
      <c r="AD346" s="268"/>
      <c r="AE346" s="269"/>
      <c r="AF346" s="270"/>
      <c r="AG346" s="302">
        <f t="shared" si="1037"/>
        <v>545</v>
      </c>
      <c r="AH346" s="303">
        <f t="shared" si="1038"/>
        <v>42643</v>
      </c>
      <c r="AI346" s="304">
        <f t="shared" si="1039"/>
        <v>300257.03</v>
      </c>
      <c r="AJ346" s="305">
        <f t="shared" si="1040"/>
        <v>300257.03</v>
      </c>
      <c r="AK346" s="306">
        <f t="shared" si="1041"/>
        <v>0</v>
      </c>
      <c r="AL346" s="307">
        <f t="shared" si="1042"/>
        <v>0</v>
      </c>
      <c r="AM346" s="308">
        <f t="shared" si="908"/>
        <v>0</v>
      </c>
      <c r="AN346" s="309">
        <f>T346:T350</f>
        <v>300257.03</v>
      </c>
      <c r="AO346" s="338">
        <f t="shared" si="909"/>
        <v>0</v>
      </c>
      <c r="AP346" s="339">
        <f t="shared" si="1043"/>
        <v>300257.03</v>
      </c>
      <c r="AQ346" s="168" t="str">
        <f t="shared" si="944"/>
        <v>OK</v>
      </c>
      <c r="AR346" s="168" t="str">
        <f t="shared" si="945"/>
        <v>OK</v>
      </c>
      <c r="AS346" s="231">
        <f t="shared" si="929"/>
        <v>336</v>
      </c>
      <c r="AT346" s="900" t="str">
        <f t="shared" si="1028"/>
        <v>UNICA BAIA MARE</v>
      </c>
      <c r="AU346" s="901"/>
      <c r="AV346" s="901"/>
      <c r="AW346" s="393"/>
      <c r="AX346" s="394"/>
      <c r="AY346" s="395"/>
      <c r="AZ346" s="302">
        <f t="shared" si="1044"/>
        <v>545</v>
      </c>
      <c r="BA346" s="371">
        <f t="shared" si="1045"/>
        <v>42643</v>
      </c>
      <c r="BB346" s="372">
        <f t="shared" si="930"/>
        <v>0</v>
      </c>
      <c r="BC346" s="373">
        <f t="shared" si="931"/>
        <v>0</v>
      </c>
    </row>
    <row r="347" spans="1:55" s="5" customFormat="1" ht="12.75">
      <c r="A347" s="41">
        <f t="shared" si="1008"/>
        <v>337</v>
      </c>
      <c r="B347" s="402" t="str">
        <f t="shared" si="1011"/>
        <v>UNICA ROZAVLEA</v>
      </c>
      <c r="C347" s="74" t="s">
        <v>66</v>
      </c>
      <c r="D347" s="74">
        <v>549</v>
      </c>
      <c r="E347" s="399">
        <v>42643</v>
      </c>
      <c r="F347" s="75"/>
      <c r="G347" s="400">
        <v>535.51</v>
      </c>
      <c r="H347" s="75"/>
      <c r="I347" s="75"/>
      <c r="J347" s="95"/>
      <c r="K347" s="95"/>
      <c r="L347" s="95"/>
      <c r="M347" s="95"/>
      <c r="N347" s="134"/>
      <c r="O347" s="402" t="str">
        <f t="shared" si="972"/>
        <v>UNICA ROZAVLEA</v>
      </c>
      <c r="P347" s="122">
        <f t="shared" si="1033"/>
        <v>535.51</v>
      </c>
      <c r="Q347" s="106"/>
      <c r="R347" s="198">
        <f t="shared" si="1034"/>
        <v>0</v>
      </c>
      <c r="S347" s="163"/>
      <c r="T347" s="164">
        <f t="shared" si="1035"/>
        <v>535.51</v>
      </c>
      <c r="U347" s="165"/>
      <c r="V347" s="173"/>
      <c r="W347" s="432">
        <f t="shared" si="1036"/>
        <v>535.51</v>
      </c>
      <c r="X347" s="168" t="str">
        <f t="shared" si="936"/>
        <v>OK</v>
      </c>
      <c r="Y347" s="224">
        <f t="shared" si="977"/>
        <v>535.51</v>
      </c>
      <c r="AA347" s="231"/>
      <c r="AB347" s="803" t="s">
        <v>455</v>
      </c>
      <c r="AC347" s="804"/>
      <c r="AD347" s="268"/>
      <c r="AE347" s="269"/>
      <c r="AF347" s="270"/>
      <c r="AG347" s="302">
        <f t="shared" si="1037"/>
        <v>549</v>
      </c>
      <c r="AH347" s="303">
        <f t="shared" si="1038"/>
        <v>42643</v>
      </c>
      <c r="AI347" s="304">
        <f t="shared" si="1039"/>
        <v>535.51</v>
      </c>
      <c r="AJ347" s="305">
        <f t="shared" si="1040"/>
        <v>535.51</v>
      </c>
      <c r="AK347" s="306">
        <f t="shared" si="1041"/>
        <v>0</v>
      </c>
      <c r="AL347" s="307">
        <f t="shared" si="1042"/>
        <v>0</v>
      </c>
      <c r="AM347" s="308">
        <f t="shared" si="908"/>
        <v>0</v>
      </c>
      <c r="AN347" s="309">
        <f>T347:T350</f>
        <v>535.51</v>
      </c>
      <c r="AO347" s="338">
        <f t="shared" si="909"/>
        <v>0</v>
      </c>
      <c r="AP347" s="339">
        <f t="shared" si="1043"/>
        <v>535.51</v>
      </c>
      <c r="AQ347" s="168" t="str">
        <f t="shared" si="944"/>
        <v>OK</v>
      </c>
      <c r="AR347" s="168" t="str">
        <f t="shared" si="945"/>
        <v>OK</v>
      </c>
      <c r="AS347" s="231">
        <f t="shared" si="929"/>
        <v>337</v>
      </c>
      <c r="AT347" s="900" t="str">
        <f t="shared" si="1028"/>
        <v>UNICA ROZAVLEA</v>
      </c>
      <c r="AU347" s="901"/>
      <c r="AV347" s="901"/>
      <c r="AW347" s="393"/>
      <c r="AX347" s="394"/>
      <c r="AY347" s="395"/>
      <c r="AZ347" s="302">
        <f t="shared" si="1044"/>
        <v>549</v>
      </c>
      <c r="BA347" s="371">
        <f t="shared" si="1045"/>
        <v>42643</v>
      </c>
      <c r="BB347" s="372">
        <f t="shared" si="930"/>
        <v>0</v>
      </c>
      <c r="BC347" s="373">
        <f t="shared" si="931"/>
        <v>0</v>
      </c>
    </row>
    <row r="348" spans="1:55" s="5" customFormat="1" ht="12.75">
      <c r="A348" s="41">
        <f t="shared" si="1008"/>
        <v>338</v>
      </c>
      <c r="B348" s="402" t="str">
        <f t="shared" si="1011"/>
        <v>UNICA SIEU</v>
      </c>
      <c r="C348" s="74" t="s">
        <v>66</v>
      </c>
      <c r="D348" s="74">
        <v>552</v>
      </c>
      <c r="E348" s="399">
        <v>42643</v>
      </c>
      <c r="F348" s="75"/>
      <c r="G348" s="400">
        <v>848.98</v>
      </c>
      <c r="H348" s="75"/>
      <c r="I348" s="75"/>
      <c r="J348" s="95"/>
      <c r="K348" s="95"/>
      <c r="L348" s="95"/>
      <c r="M348" s="95"/>
      <c r="N348" s="134"/>
      <c r="O348" s="402" t="str">
        <f t="shared" si="972"/>
        <v>UNICA SIEU</v>
      </c>
      <c r="P348" s="122">
        <f t="shared" si="1033"/>
        <v>848.98</v>
      </c>
      <c r="Q348" s="106"/>
      <c r="R348" s="198">
        <f t="shared" si="1034"/>
        <v>0</v>
      </c>
      <c r="S348" s="163"/>
      <c r="T348" s="164">
        <f t="shared" si="1035"/>
        <v>848.98</v>
      </c>
      <c r="U348" s="165"/>
      <c r="V348" s="173"/>
      <c r="W348" s="432">
        <f t="shared" si="1036"/>
        <v>848.98</v>
      </c>
      <c r="X348" s="168" t="str">
        <f t="shared" si="936"/>
        <v>OK</v>
      </c>
      <c r="Y348" s="224">
        <f t="shared" si="977"/>
        <v>848.98</v>
      </c>
      <c r="AA348" s="231"/>
      <c r="AB348" s="803" t="s">
        <v>456</v>
      </c>
      <c r="AC348" s="804"/>
      <c r="AD348" s="268"/>
      <c r="AE348" s="269"/>
      <c r="AF348" s="270"/>
      <c r="AG348" s="302">
        <f t="shared" si="1037"/>
        <v>552</v>
      </c>
      <c r="AH348" s="303">
        <f t="shared" si="1038"/>
        <v>42643</v>
      </c>
      <c r="AI348" s="304">
        <f t="shared" si="1039"/>
        <v>848.98</v>
      </c>
      <c r="AJ348" s="305">
        <f t="shared" si="1040"/>
        <v>848.98</v>
      </c>
      <c r="AK348" s="306">
        <f t="shared" si="1041"/>
        <v>0</v>
      </c>
      <c r="AL348" s="307">
        <f t="shared" si="1042"/>
        <v>0</v>
      </c>
      <c r="AM348" s="308">
        <f t="shared" si="908"/>
        <v>0</v>
      </c>
      <c r="AN348" s="309">
        <f aca="true" t="shared" si="1046" ref="AN348:AN352">T348:T349</f>
        <v>848.98</v>
      </c>
      <c r="AO348" s="338">
        <f t="shared" si="909"/>
        <v>0</v>
      </c>
      <c r="AP348" s="339">
        <f t="shared" si="1043"/>
        <v>848.98</v>
      </c>
      <c r="AQ348" s="168" t="str">
        <f t="shared" si="944"/>
        <v>OK</v>
      </c>
      <c r="AR348" s="168" t="str">
        <f t="shared" si="945"/>
        <v>OK</v>
      </c>
      <c r="AS348" s="231">
        <f t="shared" si="929"/>
        <v>338</v>
      </c>
      <c r="AT348" s="900" t="str">
        <f t="shared" si="1028"/>
        <v>UNICA SIEU</v>
      </c>
      <c r="AU348" s="901"/>
      <c r="AV348" s="901"/>
      <c r="AW348" s="393"/>
      <c r="AX348" s="394"/>
      <c r="AY348" s="395"/>
      <c r="AZ348" s="302">
        <f t="shared" si="1044"/>
        <v>552</v>
      </c>
      <c r="BA348" s="371">
        <f t="shared" si="1045"/>
        <v>42643</v>
      </c>
      <c r="BB348" s="372">
        <f t="shared" si="930"/>
        <v>0</v>
      </c>
      <c r="BC348" s="373">
        <f t="shared" si="931"/>
        <v>0</v>
      </c>
    </row>
    <row r="349" spans="1:55" s="5" customFormat="1" ht="12.75">
      <c r="A349" s="41">
        <f t="shared" si="1008"/>
        <v>339</v>
      </c>
      <c r="B349" s="402" t="str">
        <f t="shared" si="1011"/>
        <v>UNICA SIGHET</v>
      </c>
      <c r="C349" s="74" t="s">
        <v>66</v>
      </c>
      <c r="D349" s="74">
        <v>541</v>
      </c>
      <c r="E349" s="399">
        <v>42643</v>
      </c>
      <c r="F349" s="75"/>
      <c r="G349" s="400">
        <v>1391.26</v>
      </c>
      <c r="H349" s="75"/>
      <c r="I349" s="75">
        <v>304.79</v>
      </c>
      <c r="J349" s="95"/>
      <c r="K349" s="95"/>
      <c r="L349" s="95"/>
      <c r="M349" s="95"/>
      <c r="N349" s="134"/>
      <c r="O349" s="402" t="str">
        <f t="shared" si="972"/>
        <v>UNICA SIGHET</v>
      </c>
      <c r="P349" s="122">
        <f t="shared" si="1033"/>
        <v>1696.05</v>
      </c>
      <c r="Q349" s="106"/>
      <c r="R349" s="198">
        <f t="shared" si="1034"/>
        <v>0</v>
      </c>
      <c r="S349" s="163"/>
      <c r="T349" s="164">
        <f t="shared" si="1035"/>
        <v>1696.05</v>
      </c>
      <c r="U349" s="165"/>
      <c r="V349" s="173"/>
      <c r="W349" s="432">
        <f t="shared" si="1036"/>
        <v>1696.05</v>
      </c>
      <c r="X349" s="168" t="str">
        <f t="shared" si="936"/>
        <v>OK</v>
      </c>
      <c r="Y349" s="224">
        <f t="shared" si="977"/>
        <v>1696.05</v>
      </c>
      <c r="AA349" s="231"/>
      <c r="AB349" s="803" t="s">
        <v>457</v>
      </c>
      <c r="AC349" s="804"/>
      <c r="AD349" s="268"/>
      <c r="AE349" s="269"/>
      <c r="AF349" s="270"/>
      <c r="AG349" s="302">
        <f t="shared" si="1037"/>
        <v>541</v>
      </c>
      <c r="AH349" s="303">
        <f t="shared" si="1038"/>
        <v>42643</v>
      </c>
      <c r="AI349" s="304">
        <f t="shared" si="1039"/>
        <v>1696.05</v>
      </c>
      <c r="AJ349" s="305">
        <f t="shared" si="1040"/>
        <v>1696.05</v>
      </c>
      <c r="AK349" s="306">
        <f t="shared" si="1041"/>
        <v>0</v>
      </c>
      <c r="AL349" s="307">
        <f t="shared" si="1042"/>
        <v>0</v>
      </c>
      <c r="AM349" s="308">
        <f t="shared" si="908"/>
        <v>0</v>
      </c>
      <c r="AN349" s="309">
        <f t="shared" si="1046"/>
        <v>1696.05</v>
      </c>
      <c r="AO349" s="338">
        <f t="shared" si="909"/>
        <v>0</v>
      </c>
      <c r="AP349" s="339">
        <f t="shared" si="1043"/>
        <v>1696.05</v>
      </c>
      <c r="AQ349" s="168" t="str">
        <f t="shared" si="944"/>
        <v>OK</v>
      </c>
      <c r="AR349" s="168" t="str">
        <f t="shared" si="945"/>
        <v>OK</v>
      </c>
      <c r="AS349" s="231">
        <f t="shared" si="929"/>
        <v>339</v>
      </c>
      <c r="AT349" s="900" t="str">
        <f t="shared" si="1028"/>
        <v>UNICA SIGHET</v>
      </c>
      <c r="AU349" s="901"/>
      <c r="AV349" s="901"/>
      <c r="AW349" s="393"/>
      <c r="AX349" s="394"/>
      <c r="AY349" s="395"/>
      <c r="AZ349" s="302">
        <f t="shared" si="1044"/>
        <v>541</v>
      </c>
      <c r="BA349" s="371">
        <f t="shared" si="1045"/>
        <v>42643</v>
      </c>
      <c r="BB349" s="372">
        <f t="shared" si="930"/>
        <v>0</v>
      </c>
      <c r="BC349" s="373">
        <f t="shared" si="931"/>
        <v>0</v>
      </c>
    </row>
    <row r="350" spans="1:55" s="5" customFormat="1" ht="12.75">
      <c r="A350" s="41">
        <f t="shared" si="1008"/>
        <v>340</v>
      </c>
      <c r="B350" s="402" t="str">
        <f t="shared" si="1011"/>
        <v>UNICA VISEU</v>
      </c>
      <c r="C350" s="74" t="s">
        <v>66</v>
      </c>
      <c r="D350" s="74">
        <v>533</v>
      </c>
      <c r="E350" s="399">
        <v>42643</v>
      </c>
      <c r="F350" s="75"/>
      <c r="G350" s="400">
        <v>3980.34</v>
      </c>
      <c r="H350" s="75">
        <v>2690.56</v>
      </c>
      <c r="I350" s="95">
        <v>22835.61</v>
      </c>
      <c r="J350" s="95"/>
      <c r="K350" s="95"/>
      <c r="L350" s="95"/>
      <c r="M350" s="95"/>
      <c r="N350" s="134"/>
      <c r="O350" s="402" t="str">
        <f t="shared" si="972"/>
        <v>UNICA VISEU</v>
      </c>
      <c r="P350" s="122">
        <f t="shared" si="1033"/>
        <v>29506.510000000002</v>
      </c>
      <c r="Q350" s="106"/>
      <c r="R350" s="198">
        <f t="shared" si="1034"/>
        <v>0</v>
      </c>
      <c r="S350" s="163"/>
      <c r="T350" s="164">
        <f t="shared" si="1035"/>
        <v>29506.510000000002</v>
      </c>
      <c r="U350" s="165"/>
      <c r="V350" s="173"/>
      <c r="W350" s="432">
        <f t="shared" si="1036"/>
        <v>29506.510000000002</v>
      </c>
      <c r="X350" s="168" t="str">
        <f t="shared" si="936"/>
        <v>OK</v>
      </c>
      <c r="Y350" s="224">
        <f t="shared" si="977"/>
        <v>29506.510000000002</v>
      </c>
      <c r="AA350" s="231"/>
      <c r="AB350" s="803" t="s">
        <v>458</v>
      </c>
      <c r="AC350" s="804"/>
      <c r="AD350" s="268"/>
      <c r="AE350" s="269"/>
      <c r="AF350" s="270"/>
      <c r="AG350" s="302">
        <f t="shared" si="1037"/>
        <v>533</v>
      </c>
      <c r="AH350" s="303">
        <f t="shared" si="1038"/>
        <v>42643</v>
      </c>
      <c r="AI350" s="304">
        <f t="shared" si="1039"/>
        <v>29506.510000000002</v>
      </c>
      <c r="AJ350" s="305">
        <f t="shared" si="1040"/>
        <v>29506.510000000002</v>
      </c>
      <c r="AK350" s="306">
        <f t="shared" si="1041"/>
        <v>0</v>
      </c>
      <c r="AL350" s="307">
        <f t="shared" si="1042"/>
        <v>0</v>
      </c>
      <c r="AM350" s="308">
        <f t="shared" si="908"/>
        <v>0</v>
      </c>
      <c r="AN350" s="309">
        <f aca="true" t="shared" si="1047" ref="AN350:AN354">T350:T350</f>
        <v>29506.510000000002</v>
      </c>
      <c r="AO350" s="338">
        <f t="shared" si="909"/>
        <v>0</v>
      </c>
      <c r="AP350" s="339">
        <f t="shared" si="1043"/>
        <v>29506.510000000002</v>
      </c>
      <c r="AQ350" s="168" t="str">
        <f t="shared" si="944"/>
        <v>OK</v>
      </c>
      <c r="AR350" s="168" t="str">
        <f t="shared" si="945"/>
        <v>OK</v>
      </c>
      <c r="AS350" s="231">
        <f t="shared" si="929"/>
        <v>340</v>
      </c>
      <c r="AT350" s="900" t="str">
        <f t="shared" si="1028"/>
        <v>UNICA VISEU</v>
      </c>
      <c r="AU350" s="901"/>
      <c r="AV350" s="901"/>
      <c r="AW350" s="393"/>
      <c r="AX350" s="394"/>
      <c r="AY350" s="395"/>
      <c r="AZ350" s="302">
        <f t="shared" si="1044"/>
        <v>533</v>
      </c>
      <c r="BA350" s="371">
        <f t="shared" si="1045"/>
        <v>42643</v>
      </c>
      <c r="BB350" s="372">
        <f t="shared" si="930"/>
        <v>0</v>
      </c>
      <c r="BC350" s="373">
        <f t="shared" si="931"/>
        <v>0</v>
      </c>
    </row>
    <row r="351" spans="1:55" s="6" customFormat="1" ht="13.5">
      <c r="A351" s="41">
        <f t="shared" si="1008"/>
        <v>341</v>
      </c>
      <c r="B351" s="403" t="str">
        <f t="shared" si="1011"/>
        <v>TOTAL UNICA</v>
      </c>
      <c r="C351" s="76"/>
      <c r="D351" s="405"/>
      <c r="E351" s="406"/>
      <c r="F351" s="57">
        <f aca="true" t="shared" si="1048" ref="F351:U351">SUM(F345:F350)</f>
        <v>625</v>
      </c>
      <c r="G351" s="57">
        <f t="shared" si="1048"/>
        <v>41498.97</v>
      </c>
      <c r="H351" s="57">
        <f t="shared" si="1048"/>
        <v>71602.28</v>
      </c>
      <c r="I351" s="123">
        <f t="shared" si="1048"/>
        <v>224039.82</v>
      </c>
      <c r="J351" s="123">
        <f t="shared" si="1048"/>
        <v>0</v>
      </c>
      <c r="K351" s="123">
        <f t="shared" si="1048"/>
        <v>0</v>
      </c>
      <c r="L351" s="123">
        <f t="shared" si="1048"/>
        <v>0</v>
      </c>
      <c r="M351" s="123">
        <f t="shared" si="1048"/>
        <v>0</v>
      </c>
      <c r="N351" s="124">
        <f t="shared" si="1048"/>
        <v>0</v>
      </c>
      <c r="O351" s="403" t="str">
        <f t="shared" si="972"/>
        <v>TOTAL UNICA</v>
      </c>
      <c r="P351" s="57">
        <f t="shared" si="1048"/>
        <v>337766.07</v>
      </c>
      <c r="Q351" s="57">
        <f t="shared" si="1048"/>
        <v>0</v>
      </c>
      <c r="R351" s="57">
        <f t="shared" si="1048"/>
        <v>0</v>
      </c>
      <c r="S351" s="57">
        <f t="shared" si="1048"/>
        <v>0</v>
      </c>
      <c r="T351" s="169">
        <f t="shared" si="1048"/>
        <v>337766.07</v>
      </c>
      <c r="U351" s="170">
        <f t="shared" si="1048"/>
        <v>0</v>
      </c>
      <c r="V351" s="171"/>
      <c r="W351" s="124">
        <f>SUM(W345:W350)</f>
        <v>337766.07</v>
      </c>
      <c r="X351" s="168" t="str">
        <f t="shared" si="936"/>
        <v>OK</v>
      </c>
      <c r="Y351" s="224">
        <f t="shared" si="977"/>
        <v>337766.07</v>
      </c>
      <c r="AA351" s="231"/>
      <c r="AB351" s="805" t="s">
        <v>459</v>
      </c>
      <c r="AC351" s="806"/>
      <c r="AD351" s="807"/>
      <c r="AE351" s="808"/>
      <c r="AF351" s="806"/>
      <c r="AG351" s="310"/>
      <c r="AH351" s="311"/>
      <c r="AI351" s="312">
        <f aca="true" t="shared" si="1049" ref="AI351:AL351">SUM(AI345:AI350)</f>
        <v>337766.07</v>
      </c>
      <c r="AJ351" s="312">
        <f t="shared" si="1049"/>
        <v>337766.07</v>
      </c>
      <c r="AK351" s="312">
        <f t="shared" si="1049"/>
        <v>0</v>
      </c>
      <c r="AL351" s="313">
        <f t="shared" si="1049"/>
        <v>0</v>
      </c>
      <c r="AM351" s="314">
        <f t="shared" si="908"/>
        <v>0</v>
      </c>
      <c r="AN351" s="315">
        <f t="shared" si="1047"/>
        <v>337766.07</v>
      </c>
      <c r="AO351" s="340">
        <f t="shared" si="909"/>
        <v>0</v>
      </c>
      <c r="AP351" s="341">
        <f>SUM(AP345:AP350)</f>
        <v>337766.07</v>
      </c>
      <c r="AQ351" s="168" t="str">
        <f t="shared" si="944"/>
        <v>OK</v>
      </c>
      <c r="AR351" s="168" t="str">
        <f t="shared" si="945"/>
        <v>OK</v>
      </c>
      <c r="AS351" s="231">
        <f t="shared" si="929"/>
        <v>341</v>
      </c>
      <c r="AT351" s="342" t="str">
        <f t="shared" si="1028"/>
        <v>TOTAL UNICA</v>
      </c>
      <c r="AU351" s="902"/>
      <c r="AV351" s="902"/>
      <c r="AW351" s="915"/>
      <c r="AX351" s="916"/>
      <c r="AY351" s="917"/>
      <c r="AZ351" s="310"/>
      <c r="BA351" s="377"/>
      <c r="BB351" s="378">
        <f t="shared" si="930"/>
        <v>0</v>
      </c>
      <c r="BC351" s="379">
        <f t="shared" si="931"/>
        <v>0</v>
      </c>
    </row>
    <row r="352" spans="1:55" s="5" customFormat="1" ht="12.75">
      <c r="A352" s="41">
        <f t="shared" si="1008"/>
        <v>342</v>
      </c>
      <c r="B352" s="63" t="str">
        <f t="shared" si="1011"/>
        <v>VALI-PHARM</v>
      </c>
      <c r="C352" s="43" t="s">
        <v>460</v>
      </c>
      <c r="D352" s="43">
        <v>95</v>
      </c>
      <c r="E352" s="44">
        <v>42643</v>
      </c>
      <c r="F352" s="45"/>
      <c r="G352" s="46">
        <v>1337.52</v>
      </c>
      <c r="H352" s="47"/>
      <c r="I352" s="47"/>
      <c r="J352" s="126"/>
      <c r="K352" s="126"/>
      <c r="L352" s="126"/>
      <c r="M352" s="126"/>
      <c r="N352" s="127"/>
      <c r="O352" s="63" t="str">
        <f t="shared" si="972"/>
        <v>VALI-PHARM</v>
      </c>
      <c r="P352" s="146">
        <f aca="true" t="shared" si="1050" ref="P352:P356">SUM(F352:N352)</f>
        <v>1337.52</v>
      </c>
      <c r="Q352" s="163"/>
      <c r="R352" s="162">
        <f aca="true" t="shared" si="1051" ref="R352:R356">IF(P352-Q352-S352&gt;Y352,P352-Q352-S352-Y352,0)</f>
        <v>0</v>
      </c>
      <c r="S352" s="163"/>
      <c r="T352" s="164">
        <f aca="true" t="shared" si="1052" ref="T352:T356">W352-U352</f>
        <v>1337.52</v>
      </c>
      <c r="U352" s="165"/>
      <c r="V352" s="173"/>
      <c r="W352" s="167">
        <f aca="true" t="shared" si="1053" ref="W352:W356">P352-Q352-R352-S352</f>
        <v>1337.52</v>
      </c>
      <c r="X352" s="168" t="str">
        <f t="shared" si="936"/>
        <v>OK</v>
      </c>
      <c r="Y352" s="224">
        <f t="shared" si="977"/>
        <v>1337.52</v>
      </c>
      <c r="AA352" s="231"/>
      <c r="AB352" s="247" t="s">
        <v>461</v>
      </c>
      <c r="AC352" s="233"/>
      <c r="AD352" s="234"/>
      <c r="AE352" s="235"/>
      <c r="AF352" s="270"/>
      <c r="AG352" s="302">
        <f aca="true" t="shared" si="1054" ref="AG352:AG356">D352</f>
        <v>95</v>
      </c>
      <c r="AH352" s="303">
        <f aca="true" t="shared" si="1055" ref="AH352:AH356">IF(E352=0,"0",E352)</f>
        <v>42643</v>
      </c>
      <c r="AI352" s="304">
        <f aca="true" t="shared" si="1056" ref="AI352:AI356">P352</f>
        <v>1337.52</v>
      </c>
      <c r="AJ352" s="305">
        <f aca="true" t="shared" si="1057" ref="AJ352:AJ356">AI352-AK352</f>
        <v>1337.52</v>
      </c>
      <c r="AK352" s="306">
        <f aca="true" t="shared" si="1058" ref="AK352:AK356">S352</f>
        <v>0</v>
      </c>
      <c r="AL352" s="307">
        <f aca="true" t="shared" si="1059" ref="AL352:AL356">Q352+R352</f>
        <v>0</v>
      </c>
      <c r="AM352" s="308">
        <f t="shared" si="908"/>
        <v>0</v>
      </c>
      <c r="AN352" s="309">
        <f t="shared" si="1046"/>
        <v>1337.52</v>
      </c>
      <c r="AO352" s="338">
        <f t="shared" si="909"/>
        <v>0</v>
      </c>
      <c r="AP352" s="339">
        <f aca="true" t="shared" si="1060" ref="AP352:AP356">AJ352-AL352</f>
        <v>1337.52</v>
      </c>
      <c r="AQ352" s="168" t="str">
        <f t="shared" si="944"/>
        <v>OK</v>
      </c>
      <c r="AR352" s="168" t="str">
        <f t="shared" si="945"/>
        <v>OK</v>
      </c>
      <c r="AS352" s="231">
        <f t="shared" si="929"/>
        <v>342</v>
      </c>
      <c r="AT352" s="336" t="str">
        <f t="shared" si="1028"/>
        <v>VALI-PHARM</v>
      </c>
      <c r="AU352" s="337"/>
      <c r="AV352" s="337"/>
      <c r="AW352" s="368"/>
      <c r="AX352" s="369"/>
      <c r="AY352" s="395"/>
      <c r="AZ352" s="294">
        <f aca="true" t="shared" si="1061" ref="AZ352:AZ356">D352</f>
        <v>95</v>
      </c>
      <c r="BA352" s="529">
        <f aca="true" t="shared" si="1062" ref="BA352:BA356">IF(E352=0,"0",E352)</f>
        <v>42643</v>
      </c>
      <c r="BB352" s="530">
        <f t="shared" si="930"/>
        <v>0</v>
      </c>
      <c r="BC352" s="531">
        <f t="shared" si="931"/>
        <v>0</v>
      </c>
    </row>
    <row r="353" spans="1:55" s="5" customFormat="1" ht="12.75">
      <c r="A353" s="41">
        <f t="shared" si="1008"/>
        <v>343</v>
      </c>
      <c r="B353" s="63" t="str">
        <f aca="true" t="shared" si="1063" ref="B353:B361">AB353</f>
        <v>VALI-PHARM</v>
      </c>
      <c r="C353" s="102"/>
      <c r="D353" s="74"/>
      <c r="E353" s="399"/>
      <c r="F353" s="75"/>
      <c r="G353" s="75"/>
      <c r="H353" s="75"/>
      <c r="I353" s="75"/>
      <c r="J353" s="128"/>
      <c r="K353" s="128"/>
      <c r="L353" s="128"/>
      <c r="M353" s="128"/>
      <c r="N353" s="129"/>
      <c r="O353" s="63" t="str">
        <f t="shared" si="972"/>
        <v>VALI-PHARM</v>
      </c>
      <c r="P353" s="122">
        <f t="shared" si="1050"/>
        <v>0</v>
      </c>
      <c r="Q353" s="163"/>
      <c r="R353" s="162">
        <f t="shared" si="1051"/>
        <v>0</v>
      </c>
      <c r="S353" s="163"/>
      <c r="T353" s="164">
        <f t="shared" si="1052"/>
        <v>0</v>
      </c>
      <c r="U353" s="165"/>
      <c r="V353" s="173"/>
      <c r="W353" s="167">
        <f t="shared" si="1053"/>
        <v>0</v>
      </c>
      <c r="X353" s="168" t="str">
        <f t="shared" si="936"/>
        <v>OK</v>
      </c>
      <c r="Y353" s="224">
        <f t="shared" si="977"/>
        <v>0</v>
      </c>
      <c r="AA353" s="231"/>
      <c r="AB353" s="247" t="s">
        <v>461</v>
      </c>
      <c r="AC353" s="233"/>
      <c r="AD353" s="234"/>
      <c r="AE353" s="235"/>
      <c r="AF353" s="270"/>
      <c r="AG353" s="302">
        <f t="shared" si="1054"/>
        <v>0</v>
      </c>
      <c r="AH353" s="303" t="str">
        <f t="shared" si="1055"/>
        <v>0</v>
      </c>
      <c r="AI353" s="304">
        <f t="shared" si="1056"/>
        <v>0</v>
      </c>
      <c r="AJ353" s="305">
        <f t="shared" si="1057"/>
        <v>0</v>
      </c>
      <c r="AK353" s="306">
        <f t="shared" si="1058"/>
        <v>0</v>
      </c>
      <c r="AL353" s="307">
        <f t="shared" si="1059"/>
        <v>0</v>
      </c>
      <c r="AM353" s="308">
        <f t="shared" si="908"/>
        <v>0</v>
      </c>
      <c r="AN353" s="309">
        <f t="shared" si="1047"/>
        <v>0</v>
      </c>
      <c r="AO353" s="338">
        <f t="shared" si="909"/>
        <v>0</v>
      </c>
      <c r="AP353" s="339">
        <f t="shared" si="1060"/>
        <v>0</v>
      </c>
      <c r="AQ353" s="168" t="str">
        <f t="shared" si="944"/>
        <v>OK</v>
      </c>
      <c r="AR353" s="168" t="str">
        <f t="shared" si="945"/>
        <v>OK</v>
      </c>
      <c r="AS353" s="231">
        <f t="shared" si="929"/>
        <v>343</v>
      </c>
      <c r="AT353" s="336" t="str">
        <f t="shared" si="1028"/>
        <v>VALI-PHARM</v>
      </c>
      <c r="AU353" s="337"/>
      <c r="AV353" s="337"/>
      <c r="AW353" s="368"/>
      <c r="AX353" s="369"/>
      <c r="AY353" s="395"/>
      <c r="AZ353" s="302">
        <f t="shared" si="1061"/>
        <v>0</v>
      </c>
      <c r="BA353" s="371" t="str">
        <f t="shared" si="1062"/>
        <v>0</v>
      </c>
      <c r="BB353" s="372">
        <f t="shared" si="930"/>
        <v>0</v>
      </c>
      <c r="BC353" s="373">
        <f t="shared" si="931"/>
        <v>0</v>
      </c>
    </row>
    <row r="354" spans="1:55" s="6" customFormat="1" ht="13.5">
      <c r="A354" s="41">
        <f t="shared" si="1008"/>
        <v>344</v>
      </c>
      <c r="B354" s="83" t="str">
        <f t="shared" si="1063"/>
        <v>TOTAL VALI-PHARM</v>
      </c>
      <c r="C354" s="404"/>
      <c r="D354" s="107"/>
      <c r="E354" s="108"/>
      <c r="F354" s="407">
        <f aca="true" t="shared" si="1064" ref="F354:U354">SUM(F352:F353)</f>
        <v>0</v>
      </c>
      <c r="G354" s="407">
        <f t="shared" si="1064"/>
        <v>1337.52</v>
      </c>
      <c r="H354" s="407">
        <f t="shared" si="1064"/>
        <v>0</v>
      </c>
      <c r="I354" s="420">
        <f t="shared" si="1064"/>
        <v>0</v>
      </c>
      <c r="J354" s="420">
        <f t="shared" si="1064"/>
        <v>0</v>
      </c>
      <c r="K354" s="420">
        <f t="shared" si="1064"/>
        <v>0</v>
      </c>
      <c r="L354" s="420">
        <f t="shared" si="1064"/>
        <v>0</v>
      </c>
      <c r="M354" s="420">
        <f t="shared" si="1064"/>
        <v>0</v>
      </c>
      <c r="N354" s="172">
        <f t="shared" si="1064"/>
        <v>0</v>
      </c>
      <c r="O354" s="83" t="str">
        <f t="shared" si="972"/>
        <v>TOTAL VALI-PHARM</v>
      </c>
      <c r="P354" s="149">
        <f t="shared" si="1064"/>
        <v>1337.52</v>
      </c>
      <c r="Q354" s="149">
        <f t="shared" si="1064"/>
        <v>0</v>
      </c>
      <c r="R354" s="149">
        <f t="shared" si="1064"/>
        <v>0</v>
      </c>
      <c r="S354" s="149">
        <f t="shared" si="1064"/>
        <v>0</v>
      </c>
      <c r="T354" s="169">
        <f t="shared" si="1064"/>
        <v>1337.52</v>
      </c>
      <c r="U354" s="170">
        <f t="shared" si="1064"/>
        <v>0</v>
      </c>
      <c r="V354" s="171"/>
      <c r="W354" s="172">
        <f>SUM(W352:W353)</f>
        <v>1337.52</v>
      </c>
      <c r="X354" s="168" t="str">
        <f t="shared" si="936"/>
        <v>OK</v>
      </c>
      <c r="Y354" s="224">
        <f t="shared" si="977"/>
        <v>1337.52</v>
      </c>
      <c r="AA354" s="231"/>
      <c r="AB354" s="248" t="s">
        <v>462</v>
      </c>
      <c r="AC354" s="249"/>
      <c r="AD354" s="250"/>
      <c r="AE354" s="251"/>
      <c r="AF354" s="252"/>
      <c r="AG354" s="316"/>
      <c r="AH354" s="317"/>
      <c r="AI354" s="318">
        <f aca="true" t="shared" si="1065" ref="AI354:AL354">SUM(AI352:AI353)</f>
        <v>1337.52</v>
      </c>
      <c r="AJ354" s="318">
        <f t="shared" si="1065"/>
        <v>1337.52</v>
      </c>
      <c r="AK354" s="318">
        <f t="shared" si="1065"/>
        <v>0</v>
      </c>
      <c r="AL354" s="319">
        <f t="shared" si="1065"/>
        <v>0</v>
      </c>
      <c r="AM354" s="320">
        <f t="shared" si="908"/>
        <v>0</v>
      </c>
      <c r="AN354" s="321">
        <f t="shared" si="1047"/>
        <v>1337.52</v>
      </c>
      <c r="AO354" s="346">
        <f t="shared" si="909"/>
        <v>0</v>
      </c>
      <c r="AP354" s="347">
        <f>SUM(AP352:AP353)</f>
        <v>1337.52</v>
      </c>
      <c r="AQ354" s="168" t="str">
        <f t="shared" si="944"/>
        <v>OK</v>
      </c>
      <c r="AR354" s="168" t="str">
        <f t="shared" si="945"/>
        <v>OK</v>
      </c>
      <c r="AS354" s="231">
        <f t="shared" si="929"/>
        <v>344</v>
      </c>
      <c r="AT354" s="348" t="str">
        <f t="shared" si="1028"/>
        <v>TOTAL VALI-PHARM</v>
      </c>
      <c r="AU354" s="352"/>
      <c r="AV354" s="352"/>
      <c r="AW354" s="391"/>
      <c r="AX354" s="392"/>
      <c r="AY354" s="385"/>
      <c r="AZ354" s="310"/>
      <c r="BA354" s="377"/>
      <c r="BB354" s="386">
        <f t="shared" si="930"/>
        <v>0</v>
      </c>
      <c r="BC354" s="387">
        <f t="shared" si="931"/>
        <v>0</v>
      </c>
    </row>
    <row r="355" spans="1:55" s="5" customFormat="1" ht="12.75">
      <c r="A355" s="41">
        <f t="shared" si="1008"/>
        <v>345</v>
      </c>
      <c r="B355" s="63" t="str">
        <f t="shared" si="1063"/>
        <v>VIASANMED</v>
      </c>
      <c r="C355" s="78" t="s">
        <v>463</v>
      </c>
      <c r="D355" s="78">
        <v>21030</v>
      </c>
      <c r="E355" s="79">
        <v>42643</v>
      </c>
      <c r="F355" s="80"/>
      <c r="G355" s="81">
        <v>289.58</v>
      </c>
      <c r="H355" s="80"/>
      <c r="I355" s="137"/>
      <c r="J355" s="137"/>
      <c r="K355" s="137"/>
      <c r="L355" s="137"/>
      <c r="M355" s="137"/>
      <c r="N355" s="138"/>
      <c r="O355" s="63" t="str">
        <f t="shared" si="972"/>
        <v>VIASANMED</v>
      </c>
      <c r="P355" s="146">
        <f t="shared" si="1050"/>
        <v>289.58</v>
      </c>
      <c r="Q355" s="161"/>
      <c r="R355" s="162">
        <f t="shared" si="1051"/>
        <v>0</v>
      </c>
      <c r="S355" s="163"/>
      <c r="T355" s="164">
        <f t="shared" si="1052"/>
        <v>289.58</v>
      </c>
      <c r="U355" s="165"/>
      <c r="V355" s="173"/>
      <c r="W355" s="167">
        <f t="shared" si="1053"/>
        <v>289.58</v>
      </c>
      <c r="X355" s="168" t="str">
        <f t="shared" si="936"/>
        <v>OK</v>
      </c>
      <c r="Y355" s="224">
        <f t="shared" si="977"/>
        <v>289.58</v>
      </c>
      <c r="AA355" s="231"/>
      <c r="AB355" s="247" t="s">
        <v>464</v>
      </c>
      <c r="AC355" s="233"/>
      <c r="AD355" s="234"/>
      <c r="AE355" s="235"/>
      <c r="AF355" s="270"/>
      <c r="AG355" s="302">
        <f t="shared" si="1054"/>
        <v>21030</v>
      </c>
      <c r="AH355" s="303">
        <f t="shared" si="1055"/>
        <v>42643</v>
      </c>
      <c r="AI355" s="304">
        <f t="shared" si="1056"/>
        <v>289.58</v>
      </c>
      <c r="AJ355" s="305">
        <f t="shared" si="1057"/>
        <v>289.58</v>
      </c>
      <c r="AK355" s="306">
        <f t="shared" si="1058"/>
        <v>0</v>
      </c>
      <c r="AL355" s="307">
        <f t="shared" si="1059"/>
        <v>0</v>
      </c>
      <c r="AM355" s="308">
        <f t="shared" si="908"/>
        <v>0</v>
      </c>
      <c r="AN355" s="309">
        <f aca="true" t="shared" si="1066" ref="AN355:AN358">T355:T356</f>
        <v>289.58</v>
      </c>
      <c r="AO355" s="338">
        <f t="shared" si="909"/>
        <v>0</v>
      </c>
      <c r="AP355" s="339">
        <f t="shared" si="1060"/>
        <v>289.58</v>
      </c>
      <c r="AQ355" s="168" t="str">
        <f t="shared" si="944"/>
        <v>OK</v>
      </c>
      <c r="AR355" s="168" t="str">
        <f t="shared" si="945"/>
        <v>OK</v>
      </c>
      <c r="AS355" s="231">
        <f t="shared" si="929"/>
        <v>345</v>
      </c>
      <c r="AT355" s="336" t="str">
        <f t="shared" si="1028"/>
        <v>VIASANMED</v>
      </c>
      <c r="AU355" s="337"/>
      <c r="AV355" s="337"/>
      <c r="AW355" s="368"/>
      <c r="AX355" s="369"/>
      <c r="AY355" s="395"/>
      <c r="AZ355" s="294">
        <f t="shared" si="1061"/>
        <v>21030</v>
      </c>
      <c r="BA355" s="529">
        <f t="shared" si="1062"/>
        <v>42643</v>
      </c>
      <c r="BB355" s="530">
        <f t="shared" si="930"/>
        <v>0</v>
      </c>
      <c r="BC355" s="531">
        <f t="shared" si="931"/>
        <v>0</v>
      </c>
    </row>
    <row r="356" spans="1:55" s="5" customFormat="1" ht="12.75">
      <c r="A356" s="41">
        <f t="shared" si="1008"/>
        <v>346</v>
      </c>
      <c r="B356" s="63" t="str">
        <f t="shared" si="1063"/>
        <v>VIASANMED</v>
      </c>
      <c r="C356" s="102"/>
      <c r="D356" s="74"/>
      <c r="E356" s="399"/>
      <c r="F356" s="75"/>
      <c r="G356" s="75"/>
      <c r="H356" s="50"/>
      <c r="I356" s="128"/>
      <c r="J356" s="128"/>
      <c r="K356" s="128"/>
      <c r="L356" s="128"/>
      <c r="M356" s="128"/>
      <c r="N356" s="129"/>
      <c r="O356" s="63" t="str">
        <f t="shared" si="972"/>
        <v>VIASANMED</v>
      </c>
      <c r="P356" s="122">
        <f t="shared" si="1050"/>
        <v>0</v>
      </c>
      <c r="Q356" s="161"/>
      <c r="R356" s="162">
        <f t="shared" si="1051"/>
        <v>0</v>
      </c>
      <c r="S356" s="163"/>
      <c r="T356" s="164">
        <f t="shared" si="1052"/>
        <v>0</v>
      </c>
      <c r="U356" s="165"/>
      <c r="V356" s="173"/>
      <c r="W356" s="167">
        <f t="shared" si="1053"/>
        <v>0</v>
      </c>
      <c r="X356" s="168" t="str">
        <f t="shared" si="936"/>
        <v>OK</v>
      </c>
      <c r="Y356" s="224">
        <f t="shared" si="977"/>
        <v>0</v>
      </c>
      <c r="AA356" s="231"/>
      <c r="AB356" s="247" t="s">
        <v>464</v>
      </c>
      <c r="AC356" s="233"/>
      <c r="AD356" s="234"/>
      <c r="AE356" s="235"/>
      <c r="AF356" s="270"/>
      <c r="AG356" s="302">
        <f t="shared" si="1054"/>
        <v>0</v>
      </c>
      <c r="AH356" s="303" t="str">
        <f t="shared" si="1055"/>
        <v>0</v>
      </c>
      <c r="AI356" s="304">
        <f t="shared" si="1056"/>
        <v>0</v>
      </c>
      <c r="AJ356" s="305">
        <f t="shared" si="1057"/>
        <v>0</v>
      </c>
      <c r="AK356" s="306">
        <f t="shared" si="1058"/>
        <v>0</v>
      </c>
      <c r="AL356" s="307">
        <f t="shared" si="1059"/>
        <v>0</v>
      </c>
      <c r="AM356" s="308">
        <f t="shared" si="908"/>
        <v>0</v>
      </c>
      <c r="AN356" s="309">
        <f>T356:T356</f>
        <v>0</v>
      </c>
      <c r="AO356" s="338">
        <f t="shared" si="909"/>
        <v>0</v>
      </c>
      <c r="AP356" s="339">
        <f t="shared" si="1060"/>
        <v>0</v>
      </c>
      <c r="AQ356" s="168" t="str">
        <f t="shared" si="944"/>
        <v>OK</v>
      </c>
      <c r="AR356" s="168" t="str">
        <f t="shared" si="945"/>
        <v>OK</v>
      </c>
      <c r="AS356" s="231">
        <f t="shared" si="929"/>
        <v>346</v>
      </c>
      <c r="AT356" s="336" t="str">
        <f t="shared" si="1028"/>
        <v>VIASANMED</v>
      </c>
      <c r="AU356" s="337"/>
      <c r="AV356" s="337"/>
      <c r="AW356" s="368"/>
      <c r="AX356" s="369"/>
      <c r="AY356" s="395"/>
      <c r="AZ356" s="302">
        <f t="shared" si="1061"/>
        <v>0</v>
      </c>
      <c r="BA356" s="371" t="str">
        <f t="shared" si="1062"/>
        <v>0</v>
      </c>
      <c r="BB356" s="372">
        <f t="shared" si="930"/>
        <v>0</v>
      </c>
      <c r="BC356" s="373">
        <f t="shared" si="931"/>
        <v>0</v>
      </c>
    </row>
    <row r="357" spans="1:55" s="6" customFormat="1" ht="13.5">
      <c r="A357" s="41">
        <f t="shared" si="1008"/>
        <v>347</v>
      </c>
      <c r="B357" s="83" t="str">
        <f t="shared" si="1063"/>
        <v>TOTAL VIASANMED_N</v>
      </c>
      <c r="C357" s="404"/>
      <c r="D357" s="85"/>
      <c r="E357" s="86"/>
      <c r="F357" s="407">
        <f aca="true" t="shared" si="1067" ref="F357:U357">SUM(F355:F356)</f>
        <v>0</v>
      </c>
      <c r="G357" s="407">
        <f t="shared" si="1067"/>
        <v>289.58</v>
      </c>
      <c r="H357" s="407">
        <f t="shared" si="1067"/>
        <v>0</v>
      </c>
      <c r="I357" s="420">
        <f t="shared" si="1067"/>
        <v>0</v>
      </c>
      <c r="J357" s="420">
        <f t="shared" si="1067"/>
        <v>0</v>
      </c>
      <c r="K357" s="420">
        <f t="shared" si="1067"/>
        <v>0</v>
      </c>
      <c r="L357" s="420">
        <f t="shared" si="1067"/>
        <v>0</v>
      </c>
      <c r="M357" s="420">
        <f t="shared" si="1067"/>
        <v>0</v>
      </c>
      <c r="N357" s="172">
        <f t="shared" si="1067"/>
        <v>0</v>
      </c>
      <c r="O357" s="83" t="str">
        <f t="shared" si="972"/>
        <v>TOTAL VIASANMED_N</v>
      </c>
      <c r="P357" s="125">
        <f t="shared" si="1067"/>
        <v>289.58</v>
      </c>
      <c r="Q357" s="149">
        <f t="shared" si="1067"/>
        <v>0</v>
      </c>
      <c r="R357" s="149">
        <f t="shared" si="1067"/>
        <v>0</v>
      </c>
      <c r="S357" s="149">
        <f t="shared" si="1067"/>
        <v>0</v>
      </c>
      <c r="T357" s="169">
        <f t="shared" si="1067"/>
        <v>289.58</v>
      </c>
      <c r="U357" s="170">
        <f t="shared" si="1067"/>
        <v>0</v>
      </c>
      <c r="V357" s="171"/>
      <c r="W357" s="172">
        <f>SUM(W355:W356)</f>
        <v>289.58</v>
      </c>
      <c r="X357" s="168" t="str">
        <f t="shared" si="936"/>
        <v>OK</v>
      </c>
      <c r="Y357" s="224">
        <f t="shared" si="977"/>
        <v>289.58</v>
      </c>
      <c r="AA357" s="231"/>
      <c r="AB357" s="248" t="s">
        <v>465</v>
      </c>
      <c r="AC357" s="249"/>
      <c r="AD357" s="249"/>
      <c r="AE357" s="251"/>
      <c r="AF357" s="252"/>
      <c r="AG357" s="316"/>
      <c r="AH357" s="317"/>
      <c r="AI357" s="318">
        <f aca="true" t="shared" si="1068" ref="AI357:AL357">SUM(AI355:AI356)</f>
        <v>289.58</v>
      </c>
      <c r="AJ357" s="318">
        <f t="shared" si="1068"/>
        <v>289.58</v>
      </c>
      <c r="AK357" s="318">
        <f t="shared" si="1068"/>
        <v>0</v>
      </c>
      <c r="AL357" s="319">
        <f t="shared" si="1068"/>
        <v>0</v>
      </c>
      <c r="AM357" s="320">
        <f t="shared" si="908"/>
        <v>0</v>
      </c>
      <c r="AN357" s="321">
        <f t="shared" si="1066"/>
        <v>289.58</v>
      </c>
      <c r="AO357" s="346">
        <f t="shared" si="909"/>
        <v>0</v>
      </c>
      <c r="AP357" s="347">
        <f>SUM(AP355:AP356)</f>
        <v>289.58</v>
      </c>
      <c r="AQ357" s="168" t="str">
        <f t="shared" si="944"/>
        <v>OK</v>
      </c>
      <c r="AR357" s="168" t="str">
        <f t="shared" si="945"/>
        <v>OK</v>
      </c>
      <c r="AS357" s="231">
        <f t="shared" si="929"/>
        <v>347</v>
      </c>
      <c r="AT357" s="348" t="str">
        <f t="shared" si="1028"/>
        <v>TOTAL VIASANMED_N</v>
      </c>
      <c r="AU357" s="352"/>
      <c r="AV357" s="352"/>
      <c r="AW357" s="352"/>
      <c r="AX357" s="392"/>
      <c r="AY357" s="385"/>
      <c r="AZ357" s="310"/>
      <c r="BA357" s="377"/>
      <c r="BB357" s="386">
        <f t="shared" si="930"/>
        <v>0</v>
      </c>
      <c r="BC357" s="387">
        <f t="shared" si="931"/>
        <v>0</v>
      </c>
    </row>
    <row r="358" spans="1:55" s="5" customFormat="1" ht="12.75">
      <c r="A358" s="41">
        <f t="shared" si="1008"/>
        <v>348</v>
      </c>
      <c r="B358" s="63" t="str">
        <f t="shared" si="1063"/>
        <v>VIO MARIA FARM</v>
      </c>
      <c r="C358" s="78" t="s">
        <v>466</v>
      </c>
      <c r="D358" s="78">
        <v>62</v>
      </c>
      <c r="E358" s="79">
        <v>42643</v>
      </c>
      <c r="F358" s="80"/>
      <c r="G358" s="81">
        <v>330.46</v>
      </c>
      <c r="H358" s="80"/>
      <c r="I358" s="137"/>
      <c r="J358" s="137"/>
      <c r="K358" s="137"/>
      <c r="L358" s="137"/>
      <c r="M358" s="137"/>
      <c r="N358" s="138"/>
      <c r="O358" s="63" t="str">
        <f t="shared" si="972"/>
        <v>VIO MARIA FARM</v>
      </c>
      <c r="P358" s="146">
        <f>SUM(F358:N358)</f>
        <v>330.46</v>
      </c>
      <c r="Q358" s="161"/>
      <c r="R358" s="162">
        <f>IF(P358-Q358-S358&gt;Y358,P358-Q358-S358-Y358,0)</f>
        <v>0</v>
      </c>
      <c r="S358" s="163"/>
      <c r="T358" s="164">
        <f>W358-U358</f>
        <v>330.46</v>
      </c>
      <c r="U358" s="165"/>
      <c r="V358" s="173"/>
      <c r="W358" s="167">
        <f>P358-Q358-R358-S358</f>
        <v>330.46</v>
      </c>
      <c r="X358" s="168" t="str">
        <f t="shared" si="936"/>
        <v>OK</v>
      </c>
      <c r="Y358" s="224">
        <f t="shared" si="977"/>
        <v>330.46</v>
      </c>
      <c r="AA358" s="231"/>
      <c r="AB358" s="247" t="s">
        <v>467</v>
      </c>
      <c r="AC358" s="233"/>
      <c r="AD358" s="234"/>
      <c r="AE358" s="235"/>
      <c r="AF358" s="270"/>
      <c r="AG358" s="302">
        <f>D358</f>
        <v>62</v>
      </c>
      <c r="AH358" s="303">
        <f>IF(E358=0,"0",E358)</f>
        <v>42643</v>
      </c>
      <c r="AI358" s="304">
        <f>P358</f>
        <v>330.46</v>
      </c>
      <c r="AJ358" s="305">
        <f>AI358-AK358</f>
        <v>330.46</v>
      </c>
      <c r="AK358" s="306">
        <f>S358</f>
        <v>0</v>
      </c>
      <c r="AL358" s="307">
        <f>Q358+R358</f>
        <v>0</v>
      </c>
      <c r="AM358" s="308">
        <f t="shared" si="908"/>
        <v>0</v>
      </c>
      <c r="AN358" s="309">
        <f t="shared" si="1066"/>
        <v>330.46</v>
      </c>
      <c r="AO358" s="338">
        <f t="shared" si="909"/>
        <v>0</v>
      </c>
      <c r="AP358" s="339">
        <f>AJ358-AL358</f>
        <v>330.46</v>
      </c>
      <c r="AQ358" s="168" t="str">
        <f t="shared" si="944"/>
        <v>OK</v>
      </c>
      <c r="AR358" s="168" t="str">
        <f t="shared" si="945"/>
        <v>OK</v>
      </c>
      <c r="AS358" s="231">
        <f t="shared" si="929"/>
        <v>348</v>
      </c>
      <c r="AT358" s="336" t="str">
        <f t="shared" si="1028"/>
        <v>VIO MARIA FARM</v>
      </c>
      <c r="AU358" s="337"/>
      <c r="AV358" s="337"/>
      <c r="AW358" s="368"/>
      <c r="AX358" s="369"/>
      <c r="AY358" s="395"/>
      <c r="AZ358" s="294">
        <f>D358</f>
        <v>62</v>
      </c>
      <c r="BA358" s="529">
        <f>IF(E358=0,"0",E358)</f>
        <v>42643</v>
      </c>
      <c r="BB358" s="530">
        <f t="shared" si="930"/>
        <v>0</v>
      </c>
      <c r="BC358" s="531">
        <f t="shared" si="931"/>
        <v>0</v>
      </c>
    </row>
    <row r="359" spans="1:55" s="5" customFormat="1" ht="12.75">
      <c r="A359" s="41">
        <f t="shared" si="1008"/>
        <v>349</v>
      </c>
      <c r="B359" s="63" t="str">
        <f t="shared" si="1063"/>
        <v>VIO MARIA FARM</v>
      </c>
      <c r="C359" s="48"/>
      <c r="D359" s="64"/>
      <c r="E359" s="65"/>
      <c r="F359" s="50"/>
      <c r="G359" s="50"/>
      <c r="H359" s="50"/>
      <c r="I359" s="128"/>
      <c r="J359" s="128"/>
      <c r="K359" s="128"/>
      <c r="L359" s="128"/>
      <c r="M359" s="128"/>
      <c r="N359" s="129"/>
      <c r="O359" s="63" t="str">
        <f t="shared" si="972"/>
        <v>VIO MARIA FARM</v>
      </c>
      <c r="P359" s="122">
        <f>SUM(F359:N359)</f>
        <v>0</v>
      </c>
      <c r="Q359" s="161"/>
      <c r="R359" s="162">
        <f>IF(P359-Q359-S359&gt;Y359,P359-Q359-S359-Y359,0)</f>
        <v>0</v>
      </c>
      <c r="S359" s="163"/>
      <c r="T359" s="164">
        <f>W359-U359</f>
        <v>0</v>
      </c>
      <c r="U359" s="165"/>
      <c r="V359" s="173"/>
      <c r="W359" s="167">
        <f>P359-Q359-R359-S359</f>
        <v>0</v>
      </c>
      <c r="X359" s="168" t="str">
        <f t="shared" si="936"/>
        <v>OK</v>
      </c>
      <c r="Y359" s="224">
        <f t="shared" si="977"/>
        <v>0</v>
      </c>
      <c r="AA359" s="231"/>
      <c r="AB359" s="247" t="s">
        <v>467</v>
      </c>
      <c r="AC359" s="233"/>
      <c r="AD359" s="234"/>
      <c r="AE359" s="235"/>
      <c r="AF359" s="270"/>
      <c r="AG359" s="302">
        <f>D359</f>
        <v>0</v>
      </c>
      <c r="AH359" s="303" t="str">
        <f>IF(E359=0,"0",E359)</f>
        <v>0</v>
      </c>
      <c r="AI359" s="304">
        <f>P359</f>
        <v>0</v>
      </c>
      <c r="AJ359" s="305">
        <f>AI359-AK359</f>
        <v>0</v>
      </c>
      <c r="AK359" s="306">
        <f>S359</f>
        <v>0</v>
      </c>
      <c r="AL359" s="307">
        <f>Q359+R359</f>
        <v>0</v>
      </c>
      <c r="AM359" s="308">
        <f t="shared" si="908"/>
        <v>0</v>
      </c>
      <c r="AN359" s="309">
        <f>T359:T359</f>
        <v>0</v>
      </c>
      <c r="AO359" s="338">
        <f t="shared" si="909"/>
        <v>0</v>
      </c>
      <c r="AP359" s="339">
        <f>AJ359-AL359</f>
        <v>0</v>
      </c>
      <c r="AQ359" s="168" t="str">
        <f t="shared" si="944"/>
        <v>OK</v>
      </c>
      <c r="AR359" s="168" t="str">
        <f t="shared" si="945"/>
        <v>OK</v>
      </c>
      <c r="AS359" s="231">
        <f t="shared" si="929"/>
        <v>349</v>
      </c>
      <c r="AT359" s="336" t="str">
        <f t="shared" si="1028"/>
        <v>VIO MARIA FARM</v>
      </c>
      <c r="AU359" s="337"/>
      <c r="AV359" s="337"/>
      <c r="AW359" s="368"/>
      <c r="AX359" s="369"/>
      <c r="AY359" s="395"/>
      <c r="AZ359" s="302">
        <f>D359</f>
        <v>0</v>
      </c>
      <c r="BA359" s="371" t="str">
        <f>IF(E359=0,"0",E359)</f>
        <v>0</v>
      </c>
      <c r="BB359" s="372">
        <f t="shared" si="930"/>
        <v>0</v>
      </c>
      <c r="BC359" s="373">
        <f t="shared" si="931"/>
        <v>0</v>
      </c>
    </row>
    <row r="360" spans="1:55" s="6" customFormat="1" ht="13.5">
      <c r="A360" s="41">
        <f t="shared" si="1008"/>
        <v>350</v>
      </c>
      <c r="B360" s="83" t="str">
        <f t="shared" si="1063"/>
        <v>TOTAL VIO MARIA FARM</v>
      </c>
      <c r="C360" s="404"/>
      <c r="D360" s="85"/>
      <c r="E360" s="86"/>
      <c r="F360" s="407">
        <f aca="true" t="shared" si="1069" ref="F360:U360">SUM(F358:F359)</f>
        <v>0</v>
      </c>
      <c r="G360" s="407">
        <f t="shared" si="1069"/>
        <v>330.46</v>
      </c>
      <c r="H360" s="407">
        <f t="shared" si="1069"/>
        <v>0</v>
      </c>
      <c r="I360" s="420">
        <f t="shared" si="1069"/>
        <v>0</v>
      </c>
      <c r="J360" s="420">
        <f t="shared" si="1069"/>
        <v>0</v>
      </c>
      <c r="K360" s="420">
        <f t="shared" si="1069"/>
        <v>0</v>
      </c>
      <c r="L360" s="420">
        <f t="shared" si="1069"/>
        <v>0</v>
      </c>
      <c r="M360" s="420">
        <f t="shared" si="1069"/>
        <v>0</v>
      </c>
      <c r="N360" s="172">
        <f t="shared" si="1069"/>
        <v>0</v>
      </c>
      <c r="O360" s="83" t="str">
        <f t="shared" si="972"/>
        <v>TOTAL VIO MARIA FARM</v>
      </c>
      <c r="P360" s="125">
        <f t="shared" si="1069"/>
        <v>330.46</v>
      </c>
      <c r="Q360" s="149">
        <f t="shared" si="1069"/>
        <v>0</v>
      </c>
      <c r="R360" s="149">
        <f t="shared" si="1069"/>
        <v>0</v>
      </c>
      <c r="S360" s="149">
        <f t="shared" si="1069"/>
        <v>0</v>
      </c>
      <c r="T360" s="169">
        <f t="shared" si="1069"/>
        <v>330.46</v>
      </c>
      <c r="U360" s="170">
        <f t="shared" si="1069"/>
        <v>0</v>
      </c>
      <c r="V360" s="171"/>
      <c r="W360" s="172">
        <f>SUM(W358:W359)</f>
        <v>330.46</v>
      </c>
      <c r="X360" s="168" t="str">
        <f t="shared" si="936"/>
        <v>OK</v>
      </c>
      <c r="Y360" s="224">
        <f t="shared" si="977"/>
        <v>330.46</v>
      </c>
      <c r="AA360" s="231"/>
      <c r="AB360" s="248" t="s">
        <v>468</v>
      </c>
      <c r="AC360" s="249"/>
      <c r="AD360" s="249"/>
      <c r="AE360" s="251"/>
      <c r="AF360" s="252"/>
      <c r="AG360" s="316"/>
      <c r="AH360" s="317"/>
      <c r="AI360" s="318">
        <f aca="true" t="shared" si="1070" ref="AI360:AL360">SUM(AI358:AI359)</f>
        <v>330.46</v>
      </c>
      <c r="AJ360" s="318">
        <f t="shared" si="1070"/>
        <v>330.46</v>
      </c>
      <c r="AK360" s="318">
        <f t="shared" si="1070"/>
        <v>0</v>
      </c>
      <c r="AL360" s="319">
        <f t="shared" si="1070"/>
        <v>0</v>
      </c>
      <c r="AM360" s="320">
        <f t="shared" si="908"/>
        <v>0</v>
      </c>
      <c r="AN360" s="321">
        <f>T360:T361</f>
        <v>330.46</v>
      </c>
      <c r="AO360" s="346">
        <f t="shared" si="909"/>
        <v>0</v>
      </c>
      <c r="AP360" s="347">
        <f>SUM(AP358:AP359)</f>
        <v>330.46</v>
      </c>
      <c r="AQ360" s="168" t="str">
        <f t="shared" si="944"/>
        <v>OK</v>
      </c>
      <c r="AR360" s="168" t="str">
        <f t="shared" si="945"/>
        <v>OK</v>
      </c>
      <c r="AS360" s="231">
        <f t="shared" si="929"/>
        <v>350</v>
      </c>
      <c r="AT360" s="348" t="str">
        <f t="shared" si="1028"/>
        <v>TOTAL VIO MARIA FARM</v>
      </c>
      <c r="AU360" s="352"/>
      <c r="AV360" s="352"/>
      <c r="AW360" s="352"/>
      <c r="AX360" s="392"/>
      <c r="AY360" s="385"/>
      <c r="AZ360" s="310"/>
      <c r="BA360" s="377"/>
      <c r="BB360" s="386">
        <f t="shared" si="930"/>
        <v>0</v>
      </c>
      <c r="BC360" s="387">
        <f t="shared" si="931"/>
        <v>0</v>
      </c>
    </row>
    <row r="361" spans="1:55" s="6" customFormat="1" ht="13.5">
      <c r="A361" s="41">
        <f t="shared" si="1008"/>
        <v>351</v>
      </c>
      <c r="B361" s="720" t="str">
        <f t="shared" si="1063"/>
        <v>TOTAL</v>
      </c>
      <c r="C361" s="721"/>
      <c r="D361" s="722"/>
      <c r="E361" s="723"/>
      <c r="F361" s="724">
        <f aca="true" t="shared" si="1071" ref="F361:N361">SUM(F11:F360)/2</f>
        <v>1801054.7200000004</v>
      </c>
      <c r="G361" s="724">
        <f t="shared" si="1071"/>
        <v>310281.9599999999</v>
      </c>
      <c r="H361" s="724">
        <f t="shared" si="1071"/>
        <v>344944.04000000004</v>
      </c>
      <c r="I361" s="766">
        <f t="shared" si="1071"/>
        <v>1047600.6700000004</v>
      </c>
      <c r="J361" s="766">
        <f t="shared" si="1071"/>
        <v>16949.56</v>
      </c>
      <c r="K361" s="766">
        <f t="shared" si="1071"/>
        <v>1682.1299999999999</v>
      </c>
      <c r="L361" s="766">
        <f t="shared" si="1071"/>
        <v>10262.72</v>
      </c>
      <c r="M361" s="766">
        <f t="shared" si="1071"/>
        <v>0</v>
      </c>
      <c r="N361" s="767">
        <f t="shared" si="1071"/>
        <v>62317.45000000002</v>
      </c>
      <c r="O361" s="720" t="str">
        <f t="shared" si="972"/>
        <v>TOTAL</v>
      </c>
      <c r="P361" s="768">
        <f aca="true" t="shared" si="1072" ref="P361:U361">SUM(P11:P360)/2</f>
        <v>3595093.2499999986</v>
      </c>
      <c r="Q361" s="768">
        <f t="shared" si="1072"/>
        <v>0</v>
      </c>
      <c r="R361" s="768">
        <f t="shared" si="1072"/>
        <v>0</v>
      </c>
      <c r="S361" s="768">
        <f t="shared" si="1072"/>
        <v>0</v>
      </c>
      <c r="T361" s="768">
        <f t="shared" si="1072"/>
        <v>3461609.0699999984</v>
      </c>
      <c r="U361" s="768">
        <f t="shared" si="1072"/>
        <v>133484.18000000002</v>
      </c>
      <c r="V361" s="768"/>
      <c r="W361" s="781">
        <f>SUM(W11:W360)/2</f>
        <v>3595093.2499999986</v>
      </c>
      <c r="X361" s="168" t="str">
        <f t="shared" si="936"/>
        <v>OK</v>
      </c>
      <c r="Y361" s="809"/>
      <c r="AA361" s="598"/>
      <c r="AB361" s="810" t="s">
        <v>469</v>
      </c>
      <c r="AC361" s="811"/>
      <c r="AD361" s="811"/>
      <c r="AE361" s="812"/>
      <c r="AF361" s="812"/>
      <c r="AG361" s="854"/>
      <c r="AH361" s="855"/>
      <c r="AI361" s="856">
        <f aca="true" t="shared" si="1073" ref="AI361:AP361">SUM(AI11:AI360)/2</f>
        <v>3534429.2899999986</v>
      </c>
      <c r="AJ361" s="856">
        <f t="shared" si="1073"/>
        <v>3534429.2899999986</v>
      </c>
      <c r="AK361" s="856">
        <f t="shared" si="1073"/>
        <v>0</v>
      </c>
      <c r="AL361" s="857">
        <f t="shared" si="1073"/>
        <v>0</v>
      </c>
      <c r="AM361" s="857">
        <f t="shared" si="1073"/>
        <v>133484.18000000002</v>
      </c>
      <c r="AN361" s="858">
        <f t="shared" si="1073"/>
        <v>3431277.0899999985</v>
      </c>
      <c r="AO361" s="903">
        <f t="shared" si="1073"/>
        <v>133484.18000000002</v>
      </c>
      <c r="AP361" s="904">
        <f t="shared" si="1073"/>
        <v>3534429.2899999986</v>
      </c>
      <c r="AQ361" s="168" t="str">
        <f t="shared" si="944"/>
        <v>OK</v>
      </c>
      <c r="AR361" s="168" t="str">
        <f t="shared" si="945"/>
        <v>ATENTIE</v>
      </c>
      <c r="AS361" s="598">
        <f t="shared" si="929"/>
        <v>351</v>
      </c>
      <c r="AT361" s="905" t="str">
        <f t="shared" si="1028"/>
        <v>TOTAL</v>
      </c>
      <c r="AU361" s="811"/>
      <c r="AV361" s="811"/>
      <c r="AW361" s="811"/>
      <c r="AX361" s="812"/>
      <c r="AY361" s="812"/>
      <c r="AZ361" s="854"/>
      <c r="BA361" s="918"/>
      <c r="BB361" s="919">
        <f>SUM(BB11:BB360)/2</f>
        <v>133484.18000000002</v>
      </c>
      <c r="BC361" s="920">
        <f>SUM(BC11:BC360)/2</f>
        <v>133484.18000000002</v>
      </c>
    </row>
    <row r="362" spans="1:55" s="6" customFormat="1" ht="12.75">
      <c r="A362" s="725"/>
      <c r="B362" s="726"/>
      <c r="C362" s="727"/>
      <c r="D362" s="728"/>
      <c r="E362" s="729"/>
      <c r="F362" s="730"/>
      <c r="G362" s="730"/>
      <c r="H362" s="730"/>
      <c r="I362" s="769"/>
      <c r="J362" s="769"/>
      <c r="K362" s="769"/>
      <c r="L362" s="769"/>
      <c r="M362" s="769"/>
      <c r="N362" s="730"/>
      <c r="O362" s="726"/>
      <c r="P362" s="770"/>
      <c r="Q362" s="770"/>
      <c r="R362" s="770"/>
      <c r="S362" s="770"/>
      <c r="T362" s="770"/>
      <c r="U362" s="770"/>
      <c r="V362" s="770"/>
      <c r="W362" s="770"/>
      <c r="X362" s="168"/>
      <c r="Y362" s="813"/>
      <c r="AA362" s="814"/>
      <c r="AB362" s="815"/>
      <c r="AC362" s="816"/>
      <c r="AD362" s="816"/>
      <c r="AE362" s="817"/>
      <c r="AF362" s="817"/>
      <c r="AG362" s="859"/>
      <c r="AH362" s="860"/>
      <c r="AI362" s="861"/>
      <c r="AJ362" s="861"/>
      <c r="AK362" s="861"/>
      <c r="AL362" s="862"/>
      <c r="AM362" s="862"/>
      <c r="AN362" s="861"/>
      <c r="AO362" s="906"/>
      <c r="AP362" s="861"/>
      <c r="AQ362" s="168"/>
      <c r="AR362" s="168"/>
      <c r="AS362" s="814"/>
      <c r="AT362" s="907"/>
      <c r="AU362" s="816"/>
      <c r="AV362" s="816"/>
      <c r="AW362" s="816"/>
      <c r="AX362" s="817"/>
      <c r="AY362" s="817"/>
      <c r="AZ362" s="859"/>
      <c r="BA362" s="921"/>
      <c r="BB362" s="922"/>
      <c r="BC362" s="922"/>
    </row>
    <row r="363" spans="1:55" s="7" customFormat="1" ht="12.75">
      <c r="A363" s="731"/>
      <c r="B363" s="732"/>
      <c r="C363" s="733"/>
      <c r="D363" s="734"/>
      <c r="E363" s="734"/>
      <c r="F363" s="735"/>
      <c r="G363" s="735"/>
      <c r="H363" s="735"/>
      <c r="I363" s="735"/>
      <c r="J363" s="735"/>
      <c r="K363" s="735"/>
      <c r="L363" s="735"/>
      <c r="M363" s="735"/>
      <c r="N363" s="735"/>
      <c r="O363" s="732"/>
      <c r="P363" s="771"/>
      <c r="Q363" s="771"/>
      <c r="R363" s="771"/>
      <c r="S363" s="771"/>
      <c r="T363" s="771"/>
      <c r="U363" s="771"/>
      <c r="V363" s="771"/>
      <c r="W363" s="771"/>
      <c r="Y363" s="818"/>
      <c r="AA363" s="819"/>
      <c r="AB363" s="820"/>
      <c r="AC363" s="821"/>
      <c r="AD363" s="821"/>
      <c r="AE363" s="822"/>
      <c r="AF363" s="822"/>
      <c r="AG363" s="863"/>
      <c r="AH363" s="863"/>
      <c r="AI363" s="864"/>
      <c r="AJ363" s="864"/>
      <c r="AK363" s="864"/>
      <c r="AL363" s="864"/>
      <c r="AM363" s="864"/>
      <c r="AN363" s="864"/>
      <c r="AO363" s="864"/>
      <c r="AP363" s="864"/>
      <c r="AS363" s="819"/>
      <c r="AT363" s="820"/>
      <c r="AU363" s="821"/>
      <c r="AV363" s="821"/>
      <c r="AW363" s="821"/>
      <c r="AX363" s="822"/>
      <c r="AY363" s="822"/>
      <c r="AZ363" s="863"/>
      <c r="BA363" s="923"/>
      <c r="BB363" s="864"/>
      <c r="BC363" s="864"/>
    </row>
    <row r="364" spans="1:53" s="8" customFormat="1" ht="12.75" hidden="1">
      <c r="A364" s="736"/>
      <c r="B364" s="737"/>
      <c r="C364" s="738"/>
      <c r="D364" s="739"/>
      <c r="E364" s="740"/>
      <c r="F364" s="741"/>
      <c r="G364" s="741"/>
      <c r="H364" s="741"/>
      <c r="I364" s="741"/>
      <c r="J364" s="741"/>
      <c r="K364" s="741"/>
      <c r="L364" s="741"/>
      <c r="M364" s="741"/>
      <c r="N364" s="772"/>
      <c r="O364" s="737" t="s">
        <v>470</v>
      </c>
      <c r="P364" s="737"/>
      <c r="Q364" s="782"/>
      <c r="R364" s="740" t="s">
        <v>471</v>
      </c>
      <c r="S364" s="9"/>
      <c r="T364" s="740" t="s">
        <v>472</v>
      </c>
      <c r="U364" s="740"/>
      <c r="V364" s="783" t="s">
        <v>473</v>
      </c>
      <c r="W364" s="783"/>
      <c r="Y364" s="823"/>
      <c r="AB364" s="824" t="s">
        <v>474</v>
      </c>
      <c r="AC364" s="824"/>
      <c r="AD364" s="824"/>
      <c r="AE364" s="824"/>
      <c r="AF364" s="824"/>
      <c r="AG364" s="824"/>
      <c r="AH364" s="865"/>
      <c r="AI364" s="824"/>
      <c r="AJ364" s="866"/>
      <c r="AT364" s="824" t="s">
        <v>474</v>
      </c>
      <c r="AU364" s="824"/>
      <c r="AV364" s="824"/>
      <c r="AW364" s="824"/>
      <c r="AX364" s="824"/>
      <c r="AY364" s="824"/>
      <c r="AZ364" s="824"/>
      <c r="BA364" s="924"/>
    </row>
    <row r="365" spans="1:53" s="8" customFormat="1" ht="12.75" hidden="1">
      <c r="A365" s="742"/>
      <c r="B365" s="743"/>
      <c r="C365" s="744"/>
      <c r="D365" s="9"/>
      <c r="E365" s="745"/>
      <c r="F365" s="9"/>
      <c r="G365" s="9"/>
      <c r="H365" s="9"/>
      <c r="I365" s="741"/>
      <c r="J365" s="741"/>
      <c r="K365" s="741"/>
      <c r="L365" s="741"/>
      <c r="M365" s="741"/>
      <c r="N365" s="9"/>
      <c r="O365" s="743" t="s">
        <v>475</v>
      </c>
      <c r="P365" s="743"/>
      <c r="Q365" s="739"/>
      <c r="R365" s="745" t="s">
        <v>476</v>
      </c>
      <c r="S365" s="9"/>
      <c r="T365" s="737" t="s">
        <v>477</v>
      </c>
      <c r="U365" s="737"/>
      <c r="V365" s="783" t="s">
        <v>478</v>
      </c>
      <c r="W365" s="783"/>
      <c r="Y365" s="825"/>
      <c r="AG365" s="867"/>
      <c r="AH365" s="868"/>
      <c r="AI365" s="866"/>
      <c r="AJ365" s="866"/>
      <c r="AZ365" s="867"/>
      <c r="BA365" s="925"/>
    </row>
    <row r="366" spans="1:55" ht="12.75" hidden="1">
      <c r="A366" s="742"/>
      <c r="C366" s="744"/>
      <c r="D366" s="739"/>
      <c r="E366" s="745"/>
      <c r="F366" s="746"/>
      <c r="G366" s="746"/>
      <c r="H366" s="746"/>
      <c r="I366" s="773"/>
      <c r="J366" s="773"/>
      <c r="K366" s="773"/>
      <c r="L366" s="773"/>
      <c r="M366" s="773"/>
      <c r="N366" s="746"/>
      <c r="Q366" s="782"/>
      <c r="R366" s="745" t="s">
        <v>479</v>
      </c>
      <c r="T366" s="784" t="s">
        <v>480</v>
      </c>
      <c r="U366" s="784"/>
      <c r="V366" s="785"/>
      <c r="X366" s="786"/>
      <c r="Y366" s="744"/>
      <c r="AA366" s="826" t="s">
        <v>481</v>
      </c>
      <c r="AB366" s="827"/>
      <c r="AC366" s="828"/>
      <c r="AD366" s="829" t="s">
        <v>482</v>
      </c>
      <c r="AE366" s="830"/>
      <c r="AF366" s="829" t="s">
        <v>16</v>
      </c>
      <c r="AG366" s="869"/>
      <c r="AH366" s="830"/>
      <c r="AI366" s="829" t="s">
        <v>483</v>
      </c>
      <c r="AJ366" s="869"/>
      <c r="AK366" s="869"/>
      <c r="AL366" s="830"/>
      <c r="AM366" s="870"/>
      <c r="AN366" s="870"/>
      <c r="AO366" s="870"/>
      <c r="AS366" s="826" t="s">
        <v>481</v>
      </c>
      <c r="AT366" s="827"/>
      <c r="AU366" s="828"/>
      <c r="AV366" s="829" t="s">
        <v>482</v>
      </c>
      <c r="AW366" s="830"/>
      <c r="AX366" s="829" t="s">
        <v>16</v>
      </c>
      <c r="AY366" s="830"/>
      <c r="AZ366" s="829" t="s">
        <v>483</v>
      </c>
      <c r="BA366" s="869"/>
      <c r="BB366" s="830"/>
      <c r="BC366" s="870"/>
    </row>
    <row r="367" spans="1:55" ht="12.75" hidden="1">
      <c r="A367" s="747"/>
      <c r="B367" s="739"/>
      <c r="C367" s="748"/>
      <c r="E367" s="749"/>
      <c r="F367" s="750"/>
      <c r="G367" s="751"/>
      <c r="H367" s="752"/>
      <c r="I367" s="736"/>
      <c r="J367" s="774"/>
      <c r="K367" s="751"/>
      <c r="L367" s="752"/>
      <c r="M367" s="736"/>
      <c r="N367" s="750"/>
      <c r="O367" s="739"/>
      <c r="P367" s="775"/>
      <c r="Q367" s="787"/>
      <c r="V367" s="788"/>
      <c r="X367" s="786"/>
      <c r="AA367" s="831" t="s">
        <v>484</v>
      </c>
      <c r="AB367" s="832"/>
      <c r="AC367" s="833"/>
      <c r="AD367" s="834" t="s">
        <v>485</v>
      </c>
      <c r="AE367" s="835"/>
      <c r="AF367" s="834"/>
      <c r="AG367" s="871"/>
      <c r="AH367" s="872"/>
      <c r="AI367" s="834" t="s">
        <v>486</v>
      </c>
      <c r="AJ367" s="871"/>
      <c r="AK367" s="871"/>
      <c r="AL367" s="835"/>
      <c r="AM367" s="870"/>
      <c r="AN367" s="870"/>
      <c r="AO367" s="870"/>
      <c r="AS367" s="831" t="s">
        <v>484</v>
      </c>
      <c r="AT367" s="832"/>
      <c r="AU367" s="833"/>
      <c r="AV367" s="834" t="s">
        <v>485</v>
      </c>
      <c r="AW367" s="835"/>
      <c r="AX367" s="834"/>
      <c r="AY367" s="835"/>
      <c r="AZ367" s="834" t="s">
        <v>486</v>
      </c>
      <c r="BA367" s="871"/>
      <c r="BB367" s="835"/>
      <c r="BC367" s="870"/>
    </row>
    <row r="368" spans="1:55" ht="12.75" hidden="1">
      <c r="A368" s="747"/>
      <c r="C368" s="753"/>
      <c r="E368" s="12"/>
      <c r="F368" s="746"/>
      <c r="G368" s="751"/>
      <c r="H368" s="752"/>
      <c r="I368" s="742"/>
      <c r="J368" s="773"/>
      <c r="K368" s="751"/>
      <c r="L368" s="752"/>
      <c r="M368" s="742"/>
      <c r="N368" s="746"/>
      <c r="V368" s="789"/>
      <c r="AA368" s="836"/>
      <c r="AB368" s="837"/>
      <c r="AC368" s="838"/>
      <c r="AD368" s="839"/>
      <c r="AE368" s="838"/>
      <c r="AF368" s="839"/>
      <c r="AG368" s="837"/>
      <c r="AH368" s="873"/>
      <c r="AI368" s="839"/>
      <c r="AJ368" s="837"/>
      <c r="AK368" s="837"/>
      <c r="AL368" s="874"/>
      <c r="AM368" s="875"/>
      <c r="AN368" s="875"/>
      <c r="AO368" s="875"/>
      <c r="AP368" s="875"/>
      <c r="AQ368" s="2"/>
      <c r="AS368" s="836"/>
      <c r="AT368" s="837"/>
      <c r="AU368" s="838"/>
      <c r="AV368" s="839"/>
      <c r="AW368" s="838"/>
      <c r="AX368" s="839"/>
      <c r="AY368" s="838"/>
      <c r="AZ368" s="839"/>
      <c r="BA368" s="926"/>
      <c r="BB368" s="874"/>
      <c r="BC368" s="875"/>
    </row>
    <row r="369" spans="1:55" ht="12.75" hidden="1">
      <c r="A369" s="747"/>
      <c r="C369" s="753"/>
      <c r="E369" s="12"/>
      <c r="F369" s="746"/>
      <c r="G369" s="751"/>
      <c r="H369" s="752"/>
      <c r="I369" s="742"/>
      <c r="J369" s="773"/>
      <c r="K369" s="751"/>
      <c r="L369" s="752"/>
      <c r="M369" s="742"/>
      <c r="N369" s="746"/>
      <c r="V369" s="789"/>
      <c r="AA369" s="840"/>
      <c r="AB369" s="841"/>
      <c r="AC369" s="842"/>
      <c r="AD369" s="843"/>
      <c r="AE369" s="842"/>
      <c r="AF369" s="843"/>
      <c r="AG369" s="841"/>
      <c r="AH369" s="876"/>
      <c r="AI369" s="843"/>
      <c r="AJ369" s="841"/>
      <c r="AK369" s="841"/>
      <c r="AL369" s="877"/>
      <c r="AM369" s="875"/>
      <c r="AN369" s="875"/>
      <c r="AO369" s="875"/>
      <c r="AP369" s="875"/>
      <c r="AQ369" s="2"/>
      <c r="AS369" s="840"/>
      <c r="AT369" s="841"/>
      <c r="AU369" s="842"/>
      <c r="AV369" s="843"/>
      <c r="AW369" s="842"/>
      <c r="AX369" s="843"/>
      <c r="AY369" s="842"/>
      <c r="AZ369" s="843"/>
      <c r="BA369" s="927"/>
      <c r="BB369" s="877"/>
      <c r="BC369" s="875"/>
    </row>
    <row r="370" spans="1:55" ht="12.75" hidden="1">
      <c r="A370" s="747"/>
      <c r="C370" s="753"/>
      <c r="E370" s="12"/>
      <c r="F370" s="746"/>
      <c r="G370" s="751"/>
      <c r="H370" s="752"/>
      <c r="I370" s="742"/>
      <c r="J370" s="773"/>
      <c r="K370" s="751"/>
      <c r="L370" s="752"/>
      <c r="M370" s="742"/>
      <c r="N370" s="746"/>
      <c r="V370" s="789"/>
      <c r="AA370" s="840"/>
      <c r="AB370" s="841"/>
      <c r="AC370" s="842"/>
      <c r="AD370" s="843"/>
      <c r="AE370" s="842"/>
      <c r="AF370" s="843"/>
      <c r="AG370" s="841"/>
      <c r="AH370" s="876"/>
      <c r="AI370" s="843"/>
      <c r="AJ370" s="841"/>
      <c r="AK370" s="841"/>
      <c r="AL370" s="877"/>
      <c r="AM370" s="875"/>
      <c r="AN370" s="875"/>
      <c r="AO370" s="875"/>
      <c r="AP370" s="875"/>
      <c r="AQ370" s="2"/>
      <c r="AS370" s="840"/>
      <c r="AT370" s="841"/>
      <c r="AU370" s="842"/>
      <c r="AV370" s="843"/>
      <c r="AW370" s="842"/>
      <c r="AX370" s="843"/>
      <c r="AY370" s="842"/>
      <c r="AZ370" s="843"/>
      <c r="BA370" s="927"/>
      <c r="BB370" s="877"/>
      <c r="BC370" s="875"/>
    </row>
    <row r="371" spans="1:55" ht="12.75" hidden="1">
      <c r="A371" s="747"/>
      <c r="C371" s="754"/>
      <c r="E371" s="12"/>
      <c r="F371" s="755"/>
      <c r="G371" s="755"/>
      <c r="H371" s="755"/>
      <c r="I371" s="774"/>
      <c r="J371" s="774"/>
      <c r="K371" s="774"/>
      <c r="L371" s="774"/>
      <c r="M371" s="774"/>
      <c r="N371" s="755"/>
      <c r="V371" s="789"/>
      <c r="X371" s="790"/>
      <c r="AA371" s="844"/>
      <c r="AB371" s="845"/>
      <c r="AC371" s="846"/>
      <c r="AD371" s="847"/>
      <c r="AE371" s="846"/>
      <c r="AF371" s="847"/>
      <c r="AG371" s="845"/>
      <c r="AH371" s="878"/>
      <c r="AI371" s="847"/>
      <c r="AJ371" s="845"/>
      <c r="AK371" s="845"/>
      <c r="AL371" s="879"/>
      <c r="AM371" s="875"/>
      <c r="AN371" s="875"/>
      <c r="AO371" s="875"/>
      <c r="AP371" s="875"/>
      <c r="AQ371" s="2"/>
      <c r="AS371" s="844"/>
      <c r="AT371" s="845"/>
      <c r="AU371" s="846"/>
      <c r="AV371" s="847"/>
      <c r="AW371" s="846"/>
      <c r="AX371" s="847"/>
      <c r="AY371" s="846"/>
      <c r="AZ371" s="847"/>
      <c r="BA371" s="928"/>
      <c r="BB371" s="879"/>
      <c r="BC371" s="875"/>
    </row>
    <row r="372" spans="1:55" ht="12.75" hidden="1">
      <c r="A372" s="747"/>
      <c r="B372" s="736"/>
      <c r="D372" s="756"/>
      <c r="E372" s="757"/>
      <c r="O372" s="736"/>
      <c r="P372" s="776"/>
      <c r="Q372" s="791"/>
      <c r="V372" s="792" t="s">
        <v>487</v>
      </c>
      <c r="W372" s="792"/>
      <c r="AA372" s="786"/>
      <c r="AB372" s="848" t="s">
        <v>488</v>
      </c>
      <c r="AC372" s="849"/>
      <c r="AE372" s="848" t="s">
        <v>489</v>
      </c>
      <c r="AG372" s="849"/>
      <c r="AH372" s="848" t="s">
        <v>490</v>
      </c>
      <c r="AI372" s="849"/>
      <c r="AK372" s="848" t="s">
        <v>491</v>
      </c>
      <c r="AL372" s="786"/>
      <c r="AM372" s="786"/>
      <c r="AN372" s="786"/>
      <c r="AO372" s="786"/>
      <c r="AP372" s="849"/>
      <c r="AQ372" s="786"/>
      <c r="AS372" s="848" t="s">
        <v>488</v>
      </c>
      <c r="AU372" s="849"/>
      <c r="AV372" s="848" t="s">
        <v>489</v>
      </c>
      <c r="AX372" s="848" t="s">
        <v>490</v>
      </c>
      <c r="AZ372" s="848" t="s">
        <v>491</v>
      </c>
      <c r="BC372" s="786"/>
    </row>
    <row r="373" spans="3:55" ht="12.75" hidden="1">
      <c r="C373" s="758"/>
      <c r="F373" s="759"/>
      <c r="G373" s="759"/>
      <c r="H373" s="759"/>
      <c r="I373" s="777"/>
      <c r="J373" s="777"/>
      <c r="K373" s="777"/>
      <c r="L373" s="777"/>
      <c r="M373" s="777"/>
      <c r="N373" s="759"/>
      <c r="V373" s="793" t="s">
        <v>492</v>
      </c>
      <c r="W373" s="793"/>
      <c r="AA373" s="212"/>
      <c r="AB373" s="212"/>
      <c r="AC373" s="212"/>
      <c r="AE373" s="212"/>
      <c r="AG373" s="880"/>
      <c r="AH373" s="212"/>
      <c r="AI373" s="881"/>
      <c r="AL373" s="212"/>
      <c r="AM373" s="212"/>
      <c r="AN373" s="212"/>
      <c r="AO373" s="212"/>
      <c r="AP373" s="212"/>
      <c r="AQ373" s="212"/>
      <c r="AS373" s="212"/>
      <c r="AU373" s="212"/>
      <c r="AV373" s="212"/>
      <c r="AX373" s="880"/>
      <c r="AZ373" s="9"/>
      <c r="BA373" s="4"/>
      <c r="BC373" s="212"/>
    </row>
    <row r="374" spans="3:55" ht="12.75" hidden="1">
      <c r="C374" s="760"/>
      <c r="F374" s="759"/>
      <c r="G374" s="759"/>
      <c r="H374" s="759"/>
      <c r="I374" s="777"/>
      <c r="J374" s="777"/>
      <c r="K374" s="777"/>
      <c r="L374" s="777"/>
      <c r="M374" s="777"/>
      <c r="N374" s="759"/>
      <c r="P374" s="778" t="str">
        <f>IF(P361=P375,"OK","ATENŢIE")</f>
        <v>OK</v>
      </c>
      <c r="Q374" s="9"/>
      <c r="R374" s="11"/>
      <c r="W374" s="778" t="str">
        <f>IF(W361=W375,"OK","ATENŢIE")</f>
        <v>OK</v>
      </c>
      <c r="AA374" s="786"/>
      <c r="AB374" s="850" t="s">
        <v>37</v>
      </c>
      <c r="AC374" s="850"/>
      <c r="AE374" s="851" t="s">
        <v>37</v>
      </c>
      <c r="AG374" s="882"/>
      <c r="AH374" s="850" t="s">
        <v>37</v>
      </c>
      <c r="AI374" s="883"/>
      <c r="AJ374" s="851"/>
      <c r="AL374" s="786"/>
      <c r="AM374" s="786"/>
      <c r="AN374" s="786"/>
      <c r="AO374" s="786"/>
      <c r="AP374" s="786"/>
      <c r="AQ374" s="786"/>
      <c r="AS374" s="850" t="s">
        <v>37</v>
      </c>
      <c r="AU374" s="850"/>
      <c r="AV374" s="851" t="s">
        <v>37</v>
      </c>
      <c r="AX374" s="851" t="s">
        <v>37</v>
      </c>
      <c r="AZ374" s="9"/>
      <c r="BC374" s="786"/>
    </row>
    <row r="375" spans="3:55" ht="12.75" hidden="1">
      <c r="C375" s="758"/>
      <c r="F375" s="759"/>
      <c r="G375" s="759"/>
      <c r="H375" s="759"/>
      <c r="I375" s="777"/>
      <c r="J375" s="777"/>
      <c r="K375" s="777"/>
      <c r="L375" s="777"/>
      <c r="M375" s="777"/>
      <c r="N375" s="759"/>
      <c r="P375" s="779">
        <f>SUM(F361:N361)</f>
        <v>3595093.250000001</v>
      </c>
      <c r="Q375" s="9"/>
      <c r="R375" s="11"/>
      <c r="W375" s="779">
        <f>P361-Q361-R361-S361</f>
        <v>3595093.2499999986</v>
      </c>
      <c r="AA375" s="786"/>
      <c r="AB375" s="850" t="s">
        <v>493</v>
      </c>
      <c r="AC375" s="850"/>
      <c r="AE375" s="851" t="s">
        <v>493</v>
      </c>
      <c r="AG375" s="851"/>
      <c r="AH375" s="850" t="s">
        <v>493</v>
      </c>
      <c r="AI375" s="883"/>
      <c r="AJ375" s="850"/>
      <c r="AK375" s="884" t="s">
        <v>494</v>
      </c>
      <c r="AL375" s="786"/>
      <c r="AM375" s="786"/>
      <c r="AN375" s="786"/>
      <c r="AO375" s="786"/>
      <c r="AP375" s="786"/>
      <c r="AQ375" s="786"/>
      <c r="AS375" s="850" t="s">
        <v>493</v>
      </c>
      <c r="AU375" s="850"/>
      <c r="AV375" s="851" t="s">
        <v>493</v>
      </c>
      <c r="AX375" s="851" t="s">
        <v>493</v>
      </c>
      <c r="AZ375" s="884" t="s">
        <v>494</v>
      </c>
      <c r="BC375" s="786"/>
    </row>
    <row r="376" spans="3:55" ht="12.75" hidden="1">
      <c r="C376" s="758"/>
      <c r="F376" s="759"/>
      <c r="G376" s="759"/>
      <c r="H376" s="759"/>
      <c r="I376" s="777"/>
      <c r="J376" s="777"/>
      <c r="K376" s="777"/>
      <c r="L376" s="777"/>
      <c r="M376" s="777"/>
      <c r="N376" s="759"/>
      <c r="Q376" s="9"/>
      <c r="R376" s="11"/>
      <c r="W376" s="778" t="str">
        <f>IF(P361-Q361-R361-S361=W361,"OK","ATENŢIE")</f>
        <v>OK</v>
      </c>
      <c r="AA376" s="786"/>
      <c r="AB376" s="850" t="s">
        <v>495</v>
      </c>
      <c r="AC376" s="850"/>
      <c r="AE376" s="851" t="s">
        <v>496</v>
      </c>
      <c r="AG376" s="882"/>
      <c r="AH376" s="850" t="s">
        <v>497</v>
      </c>
      <c r="AI376" s="883"/>
      <c r="AJ376" s="883"/>
      <c r="AK376" s="885" t="s">
        <v>498</v>
      </c>
      <c r="AL376" s="786"/>
      <c r="AM376" s="786"/>
      <c r="AN376" s="786"/>
      <c r="AO376" s="786"/>
      <c r="AP376" s="786"/>
      <c r="AQ376" s="786"/>
      <c r="AS376" s="908" t="s">
        <v>499</v>
      </c>
      <c r="AU376" s="850"/>
      <c r="AV376" s="851" t="s">
        <v>496</v>
      </c>
      <c r="AX376" s="851" t="s">
        <v>497</v>
      </c>
      <c r="AZ376" s="885" t="s">
        <v>498</v>
      </c>
      <c r="BC376" s="786"/>
    </row>
    <row r="377" spans="3:55" ht="12.75" hidden="1">
      <c r="C377" s="758"/>
      <c r="F377" s="759"/>
      <c r="G377" s="759"/>
      <c r="H377" s="759"/>
      <c r="I377" s="777"/>
      <c r="J377" s="777"/>
      <c r="K377" s="777"/>
      <c r="L377" s="777"/>
      <c r="M377" s="777"/>
      <c r="N377" s="759"/>
      <c r="W377" s="794"/>
      <c r="AA377" s="786"/>
      <c r="AB377" s="850"/>
      <c r="AC377" s="850"/>
      <c r="AE377" s="851"/>
      <c r="AG377" s="882"/>
      <c r="AH377" s="850"/>
      <c r="AI377" s="883"/>
      <c r="AJ377" s="883"/>
      <c r="AK377" s="850"/>
      <c r="AL377" s="786"/>
      <c r="AM377" s="786"/>
      <c r="AN377" s="786"/>
      <c r="AO377" s="786"/>
      <c r="AP377" s="786"/>
      <c r="AQ377" s="786"/>
      <c r="AS377" s="850"/>
      <c r="AU377" s="850"/>
      <c r="AV377" s="850"/>
      <c r="AX377" s="851"/>
      <c r="AZ377" s="882"/>
      <c r="BA377" s="747"/>
      <c r="BB377" s="786"/>
      <c r="BC377" s="786"/>
    </row>
    <row r="378" spans="3:55" ht="12.75" hidden="1">
      <c r="C378" s="758"/>
      <c r="F378" s="759"/>
      <c r="G378" s="759"/>
      <c r="H378" s="759"/>
      <c r="I378" s="777"/>
      <c r="J378" s="777"/>
      <c r="K378" s="777"/>
      <c r="L378" s="777"/>
      <c r="M378" s="777"/>
      <c r="N378" s="759"/>
      <c r="AA378" s="786"/>
      <c r="AB378" s="850"/>
      <c r="AC378" s="850"/>
      <c r="AE378" s="851"/>
      <c r="AG378" s="882"/>
      <c r="AH378" s="850"/>
      <c r="AI378" s="883"/>
      <c r="AJ378" s="883"/>
      <c r="AK378" s="850"/>
      <c r="AL378" s="786"/>
      <c r="AM378" s="786"/>
      <c r="AN378" s="786"/>
      <c r="AO378" s="786"/>
      <c r="AP378" s="786"/>
      <c r="AQ378" s="786"/>
      <c r="AS378" s="850"/>
      <c r="AU378" s="850"/>
      <c r="AV378" s="850"/>
      <c r="AX378" s="851"/>
      <c r="AZ378" s="882"/>
      <c r="BA378" s="747"/>
      <c r="BB378" s="786"/>
      <c r="BC378" s="786"/>
    </row>
    <row r="379" spans="3:55" ht="12.75" hidden="1">
      <c r="C379" s="758"/>
      <c r="F379" s="759"/>
      <c r="G379" s="759"/>
      <c r="H379" s="759"/>
      <c r="I379" s="777"/>
      <c r="J379" s="777"/>
      <c r="K379" s="777"/>
      <c r="L379" s="777"/>
      <c r="M379" s="777"/>
      <c r="N379" s="759"/>
      <c r="AA379" s="786"/>
      <c r="AB379" s="852" t="s">
        <v>500</v>
      </c>
      <c r="AC379" s="850"/>
      <c r="AE379" s="851"/>
      <c r="AG379" s="882"/>
      <c r="AH379" s="850"/>
      <c r="AI379" s="883"/>
      <c r="AJ379" s="883"/>
      <c r="AK379" s="850"/>
      <c r="AL379" s="786"/>
      <c r="AM379" s="786"/>
      <c r="AN379" s="786"/>
      <c r="AO379" s="786"/>
      <c r="AP379" s="786"/>
      <c r="AQ379" s="786"/>
      <c r="AS379" s="852" t="s">
        <v>500</v>
      </c>
      <c r="AU379" s="850"/>
      <c r="AV379" s="850"/>
      <c r="AZ379" s="882"/>
      <c r="BA379" s="747"/>
      <c r="BB379" s="786"/>
      <c r="BC379" s="786"/>
    </row>
    <row r="380" spans="3:55" ht="12.75" hidden="1">
      <c r="C380" s="758"/>
      <c r="F380" s="759"/>
      <c r="G380" s="759"/>
      <c r="H380" s="759"/>
      <c r="I380" s="777"/>
      <c r="J380" s="777"/>
      <c r="K380" s="777"/>
      <c r="L380" s="777"/>
      <c r="M380" s="777"/>
      <c r="N380" s="759"/>
      <c r="AA380" s="786"/>
      <c r="AB380" s="850" t="s">
        <v>501</v>
      </c>
      <c r="AC380" s="850"/>
      <c r="AE380" s="851"/>
      <c r="AG380" s="882"/>
      <c r="AH380" s="850"/>
      <c r="AI380" s="883"/>
      <c r="AJ380" s="883"/>
      <c r="AK380" s="850"/>
      <c r="AL380" s="786"/>
      <c r="AM380" s="786"/>
      <c r="AN380" s="786"/>
      <c r="AO380" s="786"/>
      <c r="AP380" s="786"/>
      <c r="AQ380" s="786"/>
      <c r="AS380" s="850" t="s">
        <v>501</v>
      </c>
      <c r="AU380" s="850"/>
      <c r="AV380" s="850"/>
      <c r="AZ380" s="882"/>
      <c r="BA380" s="747"/>
      <c r="BB380" s="786"/>
      <c r="BC380" s="786"/>
    </row>
    <row r="381" spans="3:55" ht="12.75" hidden="1">
      <c r="C381" s="758"/>
      <c r="F381" s="759"/>
      <c r="G381" s="759"/>
      <c r="H381" s="759"/>
      <c r="I381" s="777"/>
      <c r="J381" s="777"/>
      <c r="K381" s="777"/>
      <c r="L381" s="777"/>
      <c r="M381" s="777"/>
      <c r="N381" s="759"/>
      <c r="AA381" s="212"/>
      <c r="AB381" s="850" t="s">
        <v>502</v>
      </c>
      <c r="AC381" s="212"/>
      <c r="AD381" s="212"/>
      <c r="AE381" s="212"/>
      <c r="AF381" s="212"/>
      <c r="AG381" s="880"/>
      <c r="AH381" s="886"/>
      <c r="AI381" s="881"/>
      <c r="AJ381" s="881"/>
      <c r="AK381" s="212"/>
      <c r="AL381" s="212"/>
      <c r="AM381" s="212"/>
      <c r="AN381" s="212"/>
      <c r="AO381" s="212"/>
      <c r="AP381" s="212"/>
      <c r="AQ381" s="212"/>
      <c r="AS381" s="850" t="s">
        <v>502</v>
      </c>
      <c r="AU381" s="212"/>
      <c r="AV381" s="212"/>
      <c r="AW381" s="212"/>
      <c r="AY381" s="212"/>
      <c r="AZ381" s="880"/>
      <c r="BA381" s="929"/>
      <c r="BB381" s="212"/>
      <c r="BC381" s="212"/>
    </row>
    <row r="382" spans="3:55" ht="12.75" hidden="1">
      <c r="C382" s="758"/>
      <c r="F382" s="761"/>
      <c r="G382" s="761"/>
      <c r="H382" s="761"/>
      <c r="I382" s="780"/>
      <c r="J382" s="780"/>
      <c r="K382" s="780"/>
      <c r="L382" s="780"/>
      <c r="M382" s="780"/>
      <c r="N382" s="761"/>
      <c r="AA382" s="786"/>
      <c r="AB382" s="786"/>
      <c r="AC382" s="786"/>
      <c r="AD382" s="786"/>
      <c r="AE382" s="786"/>
      <c r="AF382" s="786"/>
      <c r="AG382" s="887"/>
      <c r="AH382" s="888"/>
      <c r="AI382" s="889" t="str">
        <f aca="true" t="shared" si="1074" ref="AI382:AL382">IF(AI361=AI383,"OK","ATENŢIE")</f>
        <v>ATENŢIE</v>
      </c>
      <c r="AJ382" s="890" t="str">
        <f t="shared" si="1074"/>
        <v>OK</v>
      </c>
      <c r="AK382" s="891" t="str">
        <f t="shared" si="1074"/>
        <v>OK</v>
      </c>
      <c r="AL382" s="891" t="str">
        <f t="shared" si="1074"/>
        <v>OK</v>
      </c>
      <c r="AM382" s="891" t="str">
        <f aca="true" t="shared" si="1075" ref="AM382:AO382">IF(AM361=AM383,"OK","ATENTIE")</f>
        <v>OK</v>
      </c>
      <c r="AN382" s="891" t="str">
        <f t="shared" si="1075"/>
        <v>ATENTIE</v>
      </c>
      <c r="AO382" s="891" t="str">
        <f t="shared" si="1075"/>
        <v>OK</v>
      </c>
      <c r="AP382" s="891" t="str">
        <f>IF(AP361=AP383,"OK","ATENŢIE")</f>
        <v>OK</v>
      </c>
      <c r="AQ382" s="786"/>
      <c r="AS382" s="786"/>
      <c r="AT382" s="786"/>
      <c r="AU382" s="786"/>
      <c r="AV382" s="786"/>
      <c r="AW382" s="786"/>
      <c r="AY382" s="786"/>
      <c r="AZ382" s="887"/>
      <c r="BA382" s="888"/>
      <c r="BB382" s="888"/>
      <c r="BC382" s="891" t="str">
        <f>IF(BC361=U361,"OK","ATENTIE")</f>
        <v>OK</v>
      </c>
    </row>
    <row r="383" spans="3:55" ht="12.75" hidden="1">
      <c r="C383" s="758"/>
      <c r="F383" s="761"/>
      <c r="G383" s="761"/>
      <c r="H383" s="761"/>
      <c r="I383" s="780"/>
      <c r="J383" s="780"/>
      <c r="K383" s="780"/>
      <c r="L383" s="780"/>
      <c r="M383" s="780"/>
      <c r="N383" s="761"/>
      <c r="AA383" s="786"/>
      <c r="AB383" s="786"/>
      <c r="AC383" s="786"/>
      <c r="AD383" s="786"/>
      <c r="AE383" s="786"/>
      <c r="AF383" s="786"/>
      <c r="AG383" s="887"/>
      <c r="AH383" s="888"/>
      <c r="AI383" s="892">
        <f>P361</f>
        <v>3595093.2499999986</v>
      </c>
      <c r="AJ383" s="893">
        <f>AI361-AK361</f>
        <v>3534429.2899999986</v>
      </c>
      <c r="AK383" s="894">
        <f>S361</f>
        <v>0</v>
      </c>
      <c r="AL383" s="894">
        <f>Q361+R361</f>
        <v>0</v>
      </c>
      <c r="AM383" s="894">
        <f>U361</f>
        <v>133484.18000000002</v>
      </c>
      <c r="AN383" s="894">
        <f>T361</f>
        <v>3461609.0699999984</v>
      </c>
      <c r="AO383" s="894">
        <f>U361</f>
        <v>133484.18000000002</v>
      </c>
      <c r="AP383" s="894">
        <f>AJ361-AL361</f>
        <v>3534429.2899999986</v>
      </c>
      <c r="AQ383" s="786"/>
      <c r="AS383" s="786"/>
      <c r="AT383" s="786"/>
      <c r="AU383" s="786"/>
      <c r="AV383" s="786"/>
      <c r="AW383" s="786"/>
      <c r="AY383" s="786"/>
      <c r="AZ383" s="887"/>
      <c r="BA383" s="888"/>
      <c r="BB383" s="888"/>
      <c r="BC383" s="894">
        <f>U361</f>
        <v>133484.18000000002</v>
      </c>
    </row>
    <row r="384" spans="3:55" ht="12.75" hidden="1">
      <c r="C384" s="758"/>
      <c r="F384" s="761"/>
      <c r="G384" s="761"/>
      <c r="H384" s="761"/>
      <c r="I384" s="780"/>
      <c r="J384" s="780"/>
      <c r="K384" s="780"/>
      <c r="L384" s="780"/>
      <c r="M384" s="780"/>
      <c r="N384" s="761"/>
      <c r="AA384" s="786"/>
      <c r="AB384" s="786"/>
      <c r="AC384" s="786"/>
      <c r="AD384" s="786"/>
      <c r="AE384" s="786"/>
      <c r="AF384" s="786"/>
      <c r="AG384" s="887"/>
      <c r="AL384" s="786"/>
      <c r="AM384" s="786"/>
      <c r="AN384" s="786"/>
      <c r="AO384" s="786"/>
      <c r="AQ384" s="786"/>
      <c r="AS384" s="786"/>
      <c r="AT384" s="786"/>
      <c r="AU384" s="786"/>
      <c r="AV384" s="786"/>
      <c r="AW384" s="786"/>
      <c r="AX384" s="786"/>
      <c r="AY384" s="786"/>
      <c r="AZ384" s="887"/>
      <c r="BB384" s="786"/>
      <c r="BC384" s="786"/>
    </row>
    <row r="385" spans="3:55" ht="12.75" hidden="1">
      <c r="C385" s="758"/>
      <c r="F385" s="759"/>
      <c r="G385" s="759"/>
      <c r="H385" s="759"/>
      <c r="I385" s="777"/>
      <c r="J385" s="777"/>
      <c r="K385" s="777"/>
      <c r="L385" s="777"/>
      <c r="M385" s="777"/>
      <c r="N385" s="759"/>
      <c r="AA385" s="824"/>
      <c r="AB385" s="824"/>
      <c r="AC385" s="824"/>
      <c r="AD385" s="824"/>
      <c r="AE385" s="824"/>
      <c r="AF385" s="824"/>
      <c r="AG385" s="930"/>
      <c r="AH385" s="865"/>
      <c r="AI385" s="824"/>
      <c r="AJ385" s="824"/>
      <c r="AK385" s="824"/>
      <c r="AL385" s="824"/>
      <c r="AM385" s="824"/>
      <c r="AN385" s="824"/>
      <c r="AO385" s="824"/>
      <c r="AP385" s="932" t="str">
        <f>IF(AP361=AP386,"OK","ATENŢIE")</f>
        <v>ATENŢIE</v>
      </c>
      <c r="AQ385" s="824"/>
      <c r="AS385" s="824"/>
      <c r="AT385" s="824"/>
      <c r="AU385" s="824"/>
      <c r="AV385" s="824"/>
      <c r="AW385" s="824"/>
      <c r="AX385" s="824"/>
      <c r="AY385" s="824"/>
      <c r="AZ385" s="930"/>
      <c r="BA385" s="924"/>
      <c r="BB385" s="824"/>
      <c r="BC385" s="824"/>
    </row>
    <row r="386" spans="3:55" ht="12.75" hidden="1">
      <c r="C386" s="758"/>
      <c r="F386" s="759"/>
      <c r="G386" s="759"/>
      <c r="H386" s="759"/>
      <c r="I386" s="777"/>
      <c r="J386" s="777"/>
      <c r="K386" s="777"/>
      <c r="L386" s="777"/>
      <c r="M386" s="777"/>
      <c r="N386" s="759"/>
      <c r="AA386" s="824"/>
      <c r="AB386" s="824"/>
      <c r="AC386" s="824"/>
      <c r="AD386" s="824"/>
      <c r="AE386" s="824"/>
      <c r="AF386" s="824"/>
      <c r="AG386" s="930"/>
      <c r="AH386" s="865"/>
      <c r="AI386" s="931"/>
      <c r="AJ386" s="931"/>
      <c r="AK386" s="824"/>
      <c r="AL386" s="824"/>
      <c r="AM386" s="824"/>
      <c r="AN386" s="824"/>
      <c r="AO386" s="824"/>
      <c r="AP386" s="933">
        <f>W361</f>
        <v>3595093.2499999986</v>
      </c>
      <c r="AQ386" s="824"/>
      <c r="AS386" s="824"/>
      <c r="AT386" s="824"/>
      <c r="AU386" s="824"/>
      <c r="AV386" s="824"/>
      <c r="AW386" s="824"/>
      <c r="AX386" s="824"/>
      <c r="AY386" s="824"/>
      <c r="AZ386" s="930"/>
      <c r="BA386" s="924"/>
      <c r="BB386" s="824"/>
      <c r="BC386" s="824"/>
    </row>
    <row r="387" spans="3:55" ht="12.75" hidden="1">
      <c r="C387" s="758"/>
      <c r="F387" s="759"/>
      <c r="G387" s="759"/>
      <c r="H387" s="759"/>
      <c r="I387" s="777"/>
      <c r="J387" s="777"/>
      <c r="K387" s="777"/>
      <c r="L387" s="777"/>
      <c r="M387" s="777"/>
      <c r="N387" s="759"/>
      <c r="AA387" s="8"/>
      <c r="AB387" s="8"/>
      <c r="AC387" s="8"/>
      <c r="AD387" s="8"/>
      <c r="AE387" s="8"/>
      <c r="AF387" s="8"/>
      <c r="AG387" s="867"/>
      <c r="AH387" s="868"/>
      <c r="AI387" s="866"/>
      <c r="AJ387" s="866"/>
      <c r="AK387" s="8"/>
      <c r="AL387" s="8"/>
      <c r="AM387" s="8"/>
      <c r="AN387" s="8"/>
      <c r="AO387" s="8"/>
      <c r="AP387" s="8"/>
      <c r="AQ387" s="8"/>
      <c r="AS387" s="8"/>
      <c r="AT387" s="8"/>
      <c r="AU387" s="8"/>
      <c r="AV387" s="8"/>
      <c r="AW387" s="8"/>
      <c r="AX387" s="8"/>
      <c r="AY387" s="8"/>
      <c r="AZ387" s="867"/>
      <c r="BA387" s="925"/>
      <c r="BB387" s="8"/>
      <c r="BC387" s="8"/>
    </row>
    <row r="388" spans="3:55" ht="12.75">
      <c r="C388" s="758"/>
      <c r="F388" s="759"/>
      <c r="G388" s="759"/>
      <c r="H388" s="759"/>
      <c r="I388" s="777"/>
      <c r="J388" s="777"/>
      <c r="K388" s="777"/>
      <c r="L388" s="777"/>
      <c r="M388" s="777"/>
      <c r="N388" s="759"/>
      <c r="AA388" s="8"/>
      <c r="AB388" s="8"/>
      <c r="AC388" s="8"/>
      <c r="AD388" s="8"/>
      <c r="AE388" s="8"/>
      <c r="AF388" s="8"/>
      <c r="AG388" s="867"/>
      <c r="AH388" s="868"/>
      <c r="AI388" s="866"/>
      <c r="AJ388" s="866"/>
      <c r="AK388" s="8"/>
      <c r="AL388" s="8"/>
      <c r="AM388" s="8"/>
      <c r="AN388" s="8"/>
      <c r="AO388" s="8"/>
      <c r="AP388" s="8"/>
      <c r="AQ388" s="8"/>
      <c r="AS388" s="8"/>
      <c r="AT388" s="8"/>
      <c r="AU388" s="8"/>
      <c r="AV388" s="8"/>
      <c r="AW388" s="8"/>
      <c r="AX388" s="8"/>
      <c r="AY388" s="8"/>
      <c r="AZ388" s="867"/>
      <c r="BA388" s="925"/>
      <c r="BB388" s="8"/>
      <c r="BC388" s="8"/>
    </row>
    <row r="389" spans="3:55" ht="12.75">
      <c r="C389" s="758"/>
      <c r="F389" s="759"/>
      <c r="G389" s="759"/>
      <c r="H389" s="759"/>
      <c r="I389" s="777"/>
      <c r="J389" s="777"/>
      <c r="K389" s="777"/>
      <c r="L389" s="777"/>
      <c r="M389" s="777"/>
      <c r="N389" s="759"/>
      <c r="AA389" s="8"/>
      <c r="AB389" s="8"/>
      <c r="AC389" s="8"/>
      <c r="AD389" s="8"/>
      <c r="AE389" s="8"/>
      <c r="AF389" s="8"/>
      <c r="AG389" s="867"/>
      <c r="AH389" s="868"/>
      <c r="AI389" s="866"/>
      <c r="AJ389" s="866"/>
      <c r="AK389" s="8"/>
      <c r="AL389" s="8"/>
      <c r="AM389" s="8"/>
      <c r="AN389" s="8"/>
      <c r="AO389" s="8"/>
      <c r="AP389" s="8"/>
      <c r="AQ389" s="8"/>
      <c r="AS389" s="8"/>
      <c r="AT389" s="8"/>
      <c r="AU389" s="8"/>
      <c r="AV389" s="8"/>
      <c r="AW389" s="8"/>
      <c r="AX389" s="8"/>
      <c r="AY389" s="8"/>
      <c r="AZ389" s="867"/>
      <c r="BA389" s="925"/>
      <c r="BB389" s="8"/>
      <c r="BC389" s="8"/>
    </row>
    <row r="390" spans="3:53" ht="12.75">
      <c r="C390" s="758"/>
      <c r="E390" s="9"/>
      <c r="F390" s="759"/>
      <c r="G390" s="759"/>
      <c r="H390" s="759"/>
      <c r="I390" s="777"/>
      <c r="J390" s="777"/>
      <c r="K390" s="777"/>
      <c r="L390" s="777"/>
      <c r="M390" s="777"/>
      <c r="N390" s="759"/>
      <c r="P390" s="9"/>
      <c r="Q390" s="9"/>
      <c r="R390" s="9"/>
      <c r="S390" s="9"/>
      <c r="T390" s="9"/>
      <c r="U390" s="9"/>
      <c r="V390" s="9"/>
      <c r="W390" s="9"/>
      <c r="Y390" s="9"/>
      <c r="AG390" s="9"/>
      <c r="AH390" s="9"/>
      <c r="AI390" s="9"/>
      <c r="AJ390" s="9"/>
      <c r="AZ390" s="9"/>
      <c r="BA390" s="739"/>
    </row>
    <row r="391" spans="3:53" ht="12.75">
      <c r="C391" s="758"/>
      <c r="E391" s="9"/>
      <c r="F391" s="759"/>
      <c r="G391" s="759"/>
      <c r="H391" s="759"/>
      <c r="I391" s="777"/>
      <c r="J391" s="777"/>
      <c r="K391" s="777"/>
      <c r="L391" s="777"/>
      <c r="M391" s="777"/>
      <c r="N391" s="759"/>
      <c r="P391" s="9"/>
      <c r="Q391" s="9"/>
      <c r="R391" s="9"/>
      <c r="S391" s="9"/>
      <c r="T391" s="9"/>
      <c r="U391" s="9"/>
      <c r="V391" s="9"/>
      <c r="W391" s="9"/>
      <c r="Y391" s="9"/>
      <c r="AG391" s="9"/>
      <c r="AH391" s="9"/>
      <c r="AI391" s="9"/>
      <c r="AJ391" s="9"/>
      <c r="AZ391" s="9"/>
      <c r="BA391" s="739"/>
    </row>
    <row r="392" spans="3:53" ht="12.75">
      <c r="C392" s="758"/>
      <c r="E392" s="9"/>
      <c r="F392" s="759"/>
      <c r="G392" s="759"/>
      <c r="H392" s="759"/>
      <c r="I392" s="777"/>
      <c r="J392" s="777"/>
      <c r="K392" s="777"/>
      <c r="L392" s="777"/>
      <c r="M392" s="777"/>
      <c r="N392" s="759"/>
      <c r="P392" s="9"/>
      <c r="Q392" s="9"/>
      <c r="R392" s="9"/>
      <c r="S392" s="9"/>
      <c r="T392" s="9"/>
      <c r="U392" s="9"/>
      <c r="V392" s="9"/>
      <c r="W392" s="9"/>
      <c r="Y392" s="9"/>
      <c r="AG392" s="9"/>
      <c r="AH392" s="9"/>
      <c r="AI392" s="9"/>
      <c r="AJ392" s="9"/>
      <c r="AZ392" s="9"/>
      <c r="BA392" s="739"/>
    </row>
    <row r="393" spans="3:53" ht="12.75">
      <c r="C393" s="758"/>
      <c r="E393" s="9"/>
      <c r="F393" s="759"/>
      <c r="G393" s="759"/>
      <c r="H393" s="759"/>
      <c r="I393" s="777"/>
      <c r="J393" s="777"/>
      <c r="K393" s="777"/>
      <c r="L393" s="777"/>
      <c r="M393" s="777"/>
      <c r="N393" s="759"/>
      <c r="P393" s="9"/>
      <c r="Q393" s="9"/>
      <c r="R393" s="9"/>
      <c r="S393" s="9"/>
      <c r="T393" s="9"/>
      <c r="U393" s="9"/>
      <c r="V393" s="9"/>
      <c r="W393" s="9"/>
      <c r="Y393" s="9"/>
      <c r="AG393" s="9"/>
      <c r="AH393" s="9"/>
      <c r="AI393" s="9"/>
      <c r="AJ393" s="9"/>
      <c r="AZ393" s="9"/>
      <c r="BA393" s="739"/>
    </row>
    <row r="394" spans="3:53" ht="12.75">
      <c r="C394" s="758"/>
      <c r="E394" s="9"/>
      <c r="F394" s="759"/>
      <c r="G394" s="759"/>
      <c r="H394" s="759"/>
      <c r="I394" s="777"/>
      <c r="J394" s="777"/>
      <c r="K394" s="777"/>
      <c r="L394" s="777"/>
      <c r="M394" s="777"/>
      <c r="N394" s="759"/>
      <c r="P394" s="9"/>
      <c r="Q394" s="9"/>
      <c r="R394" s="9"/>
      <c r="S394" s="9"/>
      <c r="T394" s="9"/>
      <c r="U394" s="9"/>
      <c r="V394" s="9"/>
      <c r="W394" s="9"/>
      <c r="Y394" s="9"/>
      <c r="AG394" s="9"/>
      <c r="AH394" s="9"/>
      <c r="AI394" s="9"/>
      <c r="AJ394" s="9"/>
      <c r="AZ394" s="9"/>
      <c r="BA394" s="739"/>
    </row>
    <row r="395" spans="3:53" ht="12.75">
      <c r="C395" s="758"/>
      <c r="E395" s="9"/>
      <c r="F395" s="759"/>
      <c r="G395" s="759"/>
      <c r="H395" s="759"/>
      <c r="I395" s="777"/>
      <c r="J395" s="777"/>
      <c r="K395" s="777"/>
      <c r="L395" s="777"/>
      <c r="M395" s="777"/>
      <c r="N395" s="759"/>
      <c r="P395" s="9"/>
      <c r="Q395" s="9"/>
      <c r="R395" s="9"/>
      <c r="S395" s="9"/>
      <c r="T395" s="9"/>
      <c r="U395" s="9"/>
      <c r="V395" s="9"/>
      <c r="W395" s="9"/>
      <c r="Y395" s="9"/>
      <c r="AG395" s="9"/>
      <c r="AH395" s="9"/>
      <c r="AI395" s="9"/>
      <c r="AJ395" s="9"/>
      <c r="AZ395" s="9"/>
      <c r="BA395" s="739"/>
    </row>
    <row r="396" spans="3:53" ht="12.75">
      <c r="C396" s="758"/>
      <c r="E396" s="9"/>
      <c r="F396" s="759"/>
      <c r="G396" s="759"/>
      <c r="H396" s="759"/>
      <c r="I396" s="777"/>
      <c r="J396" s="777"/>
      <c r="K396" s="777"/>
      <c r="L396" s="777"/>
      <c r="M396" s="777"/>
      <c r="N396" s="759"/>
      <c r="P396" s="9"/>
      <c r="Q396" s="9"/>
      <c r="R396" s="9"/>
      <c r="S396" s="9"/>
      <c r="T396" s="9"/>
      <c r="U396" s="9"/>
      <c r="V396" s="9"/>
      <c r="W396" s="9"/>
      <c r="Y396" s="9"/>
      <c r="AG396" s="9"/>
      <c r="AH396" s="9"/>
      <c r="AI396" s="9"/>
      <c r="AJ396" s="9"/>
      <c r="AZ396" s="9"/>
      <c r="BA396" s="739"/>
    </row>
    <row r="397" spans="3:53" ht="12.75">
      <c r="C397" s="758"/>
      <c r="E397" s="9"/>
      <c r="F397" s="759"/>
      <c r="G397" s="759"/>
      <c r="H397" s="759"/>
      <c r="I397" s="777"/>
      <c r="J397" s="777"/>
      <c r="K397" s="777"/>
      <c r="L397" s="777"/>
      <c r="M397" s="777"/>
      <c r="N397" s="759"/>
      <c r="P397" s="9"/>
      <c r="Q397" s="9"/>
      <c r="R397" s="9"/>
      <c r="S397" s="9"/>
      <c r="T397" s="9"/>
      <c r="U397" s="9"/>
      <c r="V397" s="9"/>
      <c r="W397" s="9"/>
      <c r="Y397" s="9"/>
      <c r="AG397" s="9"/>
      <c r="AH397" s="9"/>
      <c r="AI397" s="9"/>
      <c r="AJ397" s="9"/>
      <c r="AZ397" s="9"/>
      <c r="BA397" s="739"/>
    </row>
    <row r="398" spans="3:53" ht="12.75">
      <c r="C398" s="758"/>
      <c r="E398" s="9"/>
      <c r="F398" s="759"/>
      <c r="G398" s="759"/>
      <c r="H398" s="759"/>
      <c r="I398" s="777"/>
      <c r="J398" s="777"/>
      <c r="K398" s="777"/>
      <c r="L398" s="777"/>
      <c r="M398" s="777"/>
      <c r="N398" s="759"/>
      <c r="P398" s="9"/>
      <c r="Q398" s="9"/>
      <c r="R398" s="9"/>
      <c r="S398" s="9"/>
      <c r="T398" s="9"/>
      <c r="U398" s="9"/>
      <c r="V398" s="9"/>
      <c r="W398" s="9"/>
      <c r="Y398" s="9"/>
      <c r="AG398" s="9"/>
      <c r="AH398" s="9"/>
      <c r="AI398" s="9"/>
      <c r="AJ398" s="9"/>
      <c r="AZ398" s="9"/>
      <c r="BA398" s="739"/>
    </row>
  </sheetData>
  <sheetProtection/>
  <mergeCells count="68">
    <mergeCell ref="AA3:AC3"/>
    <mergeCell ref="AS3:AV3"/>
    <mergeCell ref="AA5:AN5"/>
    <mergeCell ref="AS5:BC5"/>
    <mergeCell ref="A6:N6"/>
    <mergeCell ref="D9:N9"/>
    <mergeCell ref="Q9:R9"/>
    <mergeCell ref="AG9:AI9"/>
    <mergeCell ref="AZ9:BA9"/>
    <mergeCell ref="O364:P364"/>
    <mergeCell ref="T364:U364"/>
    <mergeCell ref="V364:W364"/>
    <mergeCell ref="O365:P365"/>
    <mergeCell ref="T365:U365"/>
    <mergeCell ref="V365:W365"/>
    <mergeCell ref="T366:U366"/>
    <mergeCell ref="AA366:AC366"/>
    <mergeCell ref="AD366:AE366"/>
    <mergeCell ref="AF366:AH366"/>
    <mergeCell ref="AI366:AL366"/>
    <mergeCell ref="AS366:AU366"/>
    <mergeCell ref="AV366:AW366"/>
    <mergeCell ref="AX366:AY366"/>
    <mergeCell ref="AZ366:BB366"/>
    <mergeCell ref="AA367:AC367"/>
    <mergeCell ref="AD367:AE367"/>
    <mergeCell ref="AI367:AL367"/>
    <mergeCell ref="AS367:AU367"/>
    <mergeCell ref="AV367:AW367"/>
    <mergeCell ref="AZ367:BB367"/>
    <mergeCell ref="V372:W372"/>
    <mergeCell ref="V373:W373"/>
    <mergeCell ref="A9:A10"/>
    <mergeCell ref="B9:B10"/>
    <mergeCell ref="O9:O10"/>
    <mergeCell ref="S9:S10"/>
    <mergeCell ref="T9:T10"/>
    <mergeCell ref="U9:U10"/>
    <mergeCell ref="V9:V10"/>
    <mergeCell ref="W9:W10"/>
    <mergeCell ref="Y9:Y10"/>
    <mergeCell ref="AA9:AA10"/>
    <mergeCell ref="AB9:AB10"/>
    <mergeCell ref="AC9:AC10"/>
    <mergeCell ref="AD9:AD10"/>
    <mergeCell ref="AE9:AE10"/>
    <mergeCell ref="AF9:AF10"/>
    <mergeCell ref="AH382:AH383"/>
    <mergeCell ref="AJ9:AJ10"/>
    <mergeCell ref="AK9:AK10"/>
    <mergeCell ref="AL9:AL10"/>
    <mergeCell ref="AM9:AM10"/>
    <mergeCell ref="AN9:AN10"/>
    <mergeCell ref="AO9:AO10"/>
    <mergeCell ref="AP9:AP10"/>
    <mergeCell ref="AS9:AS10"/>
    <mergeCell ref="AT9:AT10"/>
    <mergeCell ref="AU9:AU10"/>
    <mergeCell ref="AV9:AV10"/>
    <mergeCell ref="AW9:AW10"/>
    <mergeCell ref="AX9:AX10"/>
    <mergeCell ref="AY9:AY10"/>
    <mergeCell ref="BA382:BA383"/>
    <mergeCell ref="BB9:BB10"/>
    <mergeCell ref="BC9:BC10"/>
    <mergeCell ref="A2:N3"/>
    <mergeCell ref="AB6:AN8"/>
    <mergeCell ref="AS6:BC8"/>
  </mergeCells>
  <printOptions horizontalCentered="1"/>
  <pageMargins left="0.89" right="0.5" top="0.5" bottom="0.5" header="0" footer="0"/>
  <pageSetup blackAndWhite="1" horizontalDpi="300" verticalDpi="300" orientation="landscape" pageOrder="overThenDown" paperSize="9" scale="75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med_sef</cp:lastModifiedBy>
  <cp:lastPrinted>2016-10-31T06:42:41Z</cp:lastPrinted>
  <dcterms:created xsi:type="dcterms:W3CDTF">2011-05-23T09:29:06Z</dcterms:created>
  <dcterms:modified xsi:type="dcterms:W3CDTF">2016-11-25T10:16:08Z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1033-10.1.0.5785</vt:lpwstr>
  </property>
</Properties>
</file>